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6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8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NIS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<sst xmlns="http://schemas.openxmlformats.org/spreadsheetml/2006/main" count="6316" uniqueCount="2914">
  <si>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</si>
  <si>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</si>
  <si>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</si>
  <si>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</si>
  <si>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</si>
  <si>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</si>
  <si>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</si>
  <si>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</si>
  <si>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</si>
  <si>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</si>
  <si>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</si>
  <si>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</si>
  <si>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</si>
  <si>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</si>
  <si>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</si>
  <si>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</si>
  <si>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</si>
  <si>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</si>
  <si>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</si>
  <si>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</si>
  <si>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</si>
  <si>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</si>
  <si>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</si>
  <si>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</si>
  <si>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</si>
  <si>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</si>
  <si>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</si>
  <si>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</si>
  <si>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</si>
  <si>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</si>
  <si>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</si>
  <si>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</si>
  <si>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</si>
  <si>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</si>
  <si>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</si>
  <si>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</si>
  <si>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</si>
  <si>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</si>
  <si>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</si>
  <si>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</si>
  <si>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</si>
  <si>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</si>
  <si>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</si>
  <si>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</si>
  <si>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</si>
  <si>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</si>
  <si>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</si>
  <si>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</si>
  <si>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</si>
  <si>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</si>
  <si>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</si>
  <si>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</si>
  <si>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</si>
  <si>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</si>
  <si>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</si>
  <si>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</si>
  <si>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</si>
  <si>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</si>
  <si>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</si>
  <si>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</si>
  <si>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</si>
  <si>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</si>
  <si>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</si>
  <si>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</si>
  <si>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</si>
  <si>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</si>
  <si>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</si>
  <si>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</si>
  <si>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</si>
  <si>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</si>
  <si>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</si>
  <si>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</si>
  <si>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</si>
  <si>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</si>
  <si>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</si>
  <si>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</si>
  <si>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</si>
  <si>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</si>
  <si>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</si>
  <si>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</si>
  <si>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</si>
  <si>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</si>
  <si>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</si>
  <si>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</si>
  <si>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</si>
  <si>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</si>
  <si>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</si>
  <si>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</si>
  <si>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</si>
  <si>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</si>
  <si>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</si>
  <si>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</si>
  <si>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</si>
  <si>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</si>
  <si>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</si>
  <si>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</si>
  <si>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</si>
  <si>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</si>
  <si>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</si>
  <si>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</si>
  <si>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</si>
  <si>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</si>
  <si>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</si>
  <si>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</si>
  <si>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</si>
  <si>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</si>
  <si>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</si>
  <si>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</si>
  <si>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</si>
  <si>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</si>
  <si>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</si>
  <si>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</si>
  <si>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</si>
  <si>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</si>
  <si>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</si>
  <si>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</si>
  <si>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</si>
  <si>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</si>
  <si>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</si>
  <si>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</si>
  <si>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</si>
  <si>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</si>
  <si>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</si>
  <si>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</si>
  <si>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</si>
  <si>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</si>
  <si>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</si>
  <si>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</si>
  <si>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</si>
  <si>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</si>
  <si>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</si>
  <si>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</si>
  <si>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</si>
  <si>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</si>
  <si>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</si>
  <si>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</si>
  <si>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</si>
  <si>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</si>
  <si>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</si>
  <si>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</si>
  <si>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</si>
  <si>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</si>
  <si>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</si>
  <si>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</si>
  <si>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</si>
  <si>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</si>
  <si>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</si>
  <si>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</si>
  <si>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</si>
  <si>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</si>
  <si>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</si>
  <si>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</si>
  <si>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</si>
  <si>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</si>
  <si>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</si>
  <si>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</si>
  <si>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</si>
  <si>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</si>
  <si>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</si>
  <si>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</si>
  <si>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</si>
  <si>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</si>
  <si>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</si>
  <si>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</si>
  <si>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</si>
  <si>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</si>
  <si>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</si>
  <si>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</si>
  <si>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</si>
  <si>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</si>
  <si>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</si>
  <si>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</si>
  <si>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</si>
  <si>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</si>
  <si>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</si>
  <si>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</si>
  <si>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</si>
  <si>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</si>
  <si>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</si>
  <si>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</si>
  <si>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</si>
  <si>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</si>
  <si>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</si>
  <si>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</si>
  <si>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</si>
  <si>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</si>
  <si>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</si>
  <si>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</si>
  <si>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</si>
  <si>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</si>
  <si>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</si>
  <si>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</si>
  <si>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</si>
  <si>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</si>
  <si>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</si>
  <si>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</si>
  <si>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</si>
  <si>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</si>
  <si>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</si>
  <si>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</si>
  <si>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</si>
  <si>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</si>
  <si>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</si>
  <si>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</si>
  <si>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</si>
  <si>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</si>
  <si>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</si>
  <si>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</si>
  <si>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</si>
  <si>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</si>
  <si>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</si>
  <si>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</si>
  <si>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</si>
  <si>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</si>
  <si>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</si>
  <si>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</si>
  <si>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</si>
  <si>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</si>
  <si>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</si>
  <si>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</si>
  <si>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</si>
  <si>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</si>
  <si>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</si>
  <si>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</si>
  <si>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</si>
  <si>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</si>
  <si>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</si>
  <si>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</si>
  <si>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</si>
  <si>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</si>
  <si>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</si>
  <si>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</si>
  <si>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</si>
  <si>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</si>
  <si>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</si>
  <si>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</si>
  <si>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</si>
  <si>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</si>
  <si>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</si>
  <si>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</si>
  <si>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</si>
  <si>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</si>
  <si>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</si>
  <si>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</si>
  <si>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</si>
  <si>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</si>
  <si>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</si>
  <si>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</si>
  <si>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</si>
  <si>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</si>
  <si>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</si>
  <si>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</si>
  <si>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</si>
  <si>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</si>
  <si>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</si>
  <si>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</si>
  <si>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</si>
  <si>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</si>
  <si>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</si>
  <si>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</si>
  <si>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</si>
  <si>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</si>
  <si>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</si>
  <si>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</si>
  <si>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</si>
  <si>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</si>
  <si>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</si>
  <si>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</si>
  <si>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</si>
  <si>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</si>
  <si>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</si>
  <si>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</si>
  <si>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</si>
  <si>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</si>
  <si>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</si>
  <si>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</si>
  <si>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</si>
  <si>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</si>
  <si>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</si>
  <si>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</si>
  <si>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</si>
  <si>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</si>
  <si>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</si>
  <si>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</si>
  <si>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</si>
  <si>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</si>
  <si>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</si>
  <si>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</si>
  <si>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</si>
  <si>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</si>
  <si>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</si>
  <si>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</si>
  <si>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</si>
  <si>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</si>
  <si>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</si>
  <si>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</si>
  <si>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</si>
  <si>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</si>
  <si>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</si>
  <si>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</si>
  <si>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</si>
  <si>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</si>
  <si>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</si>
  <si>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</si>
  <si>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</si>
  <si>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</si>
  <si>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</si>
  <si>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</si>
  <si>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</si>
  <si>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</si>
  <si>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</si>
  <si>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</si>
  <si>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</si>
  <si>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</si>
  <si>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</si>
  <si>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</si>
  <si>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</si>
  <si>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</si>
  <si>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</si>
  <si>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</si>
  <si>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</si>
  <si>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</si>
  <si>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</si>
  <si>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</si>
  <si>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</si>
  <si>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</si>
  <si>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</si>
  <si>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</si>
  <si>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</si>
  <si>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</si>
  <si>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</si>
  <si>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</si>
  <si>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</si>
  <si>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</si>
  <si>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</si>
  <si>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</si>
  <si>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</si>
  <si>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</si>
  <si>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</si>
  <si>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</si>
  <si>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</si>
  <si>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</si>
  <si>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</si>
  <si>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</si>
  <si>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</si>
  <si>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</si>
  <si>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</si>
  <si>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</si>
  <si>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</si>
  <si>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</si>
  <si>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</si>
  <si>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</si>
  <si>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</si>
  <si>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</si>
  <si>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</si>
  <si>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</si>
  <si>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</si>
  <si>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</si>
  <si>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</si>
  <si>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</si>
  <si>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</si>
  <si>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</si>
  <si>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</si>
  <si>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</si>
  <si>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</si>
  <si>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</si>
  <si>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</si>
  <si>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</si>
  <si>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</si>
  <si>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</si>
  <si>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</si>
  <si>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</si>
  <si>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</si>
  <si>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</si>
  <si>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</si>
  <si>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</si>
  <si>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</si>
  <si>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</si>
  <si>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</si>
  <si>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</si>
  <si>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</si>
  <si>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</si>
  <si>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</si>
  <si>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</si>
  <si>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</si>
  <si>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</si>
  <si>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</si>
  <si>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</si>
  <si>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</si>
  <si>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</si>
  <si>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</si>
  <si>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</si>
  <si>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</si>
  <si>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</si>
  <si>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</si>
  <si>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</si>
  <si>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</si>
  <si>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</si>
  <si>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</si>
  <si>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</si>
  <si>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</si>
  <si>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</si>
  <si>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</si>
  <si>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</si>
  <si>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</si>
  <si>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</si>
  <si>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</si>
  <si>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</si>
  <si>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</si>
  <si>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</si>
  <si>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</si>
  <si>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</si>
  <si>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</si>
  <si>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</si>
  <si>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</si>
  <si>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</si>
  <si>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</si>
  <si>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</si>
  <si>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</si>
  <si>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</si>
  <si>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</si>
  <si>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</si>
  <si>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</si>
  <si>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</si>
  <si>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</si>
  <si>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</si>
  <si>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</si>
  <si>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</si>
  <si>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</si>
  <si>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</si>
  <si>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</si>
  <si>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</si>
  <si>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</si>
  <si>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</si>
  <si>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</si>
  <si>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</si>
  <si>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</si>
  <si>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</si>
  <si>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</si>
  <si>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</si>
  <si>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</si>
  <si>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</si>
  <si>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</si>
  <si>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</si>
  <si>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</si>
  <si>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</si>
  <si>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</si>
  <si>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</si>
  <si>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</si>
  <si>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</si>
  <si>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</si>
  <si>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</si>
  <si>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</si>
  <si>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</si>
  <si>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</si>
  <si>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</si>
  <si>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</si>
  <si>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</si>
  <si>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</si>
  <si>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</si>
  <si>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</si>
  <si>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</si>
  <si>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</si>
  <si>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</si>
  <si>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</si>
  <si>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</si>
  <si>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</si>
  <si>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</si>
  <si>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</si>
  <si>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</si>
  <si>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</si>
  <si>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</si>
  <si>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</si>
  <si>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</si>
  <si>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</si>
  <si>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</si>
  <si>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</si>
  <si>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</si>
  <si>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</si>
  <si>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</si>
  <si>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</si>
  <si>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</si>
  <si>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</si>
  <si>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</si>
  <si>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</si>
  <si>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</si>
  <si>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</si>
  <si>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</si>
  <si>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</si>
  <si>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</si>
  <si>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</si>
  <si>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</si>
  <si>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</si>
  <si>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</si>
  <si>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</si>
  <si>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</si>
  <si>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</si>
  <si>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</si>
  <si>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</si>
  <si>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</si>
  <si>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</si>
  <si>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</si>
  <si>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</si>
  <si>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</si>
  <si>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</si>
  <si>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</si>
  <si>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</si>
  <si>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</si>
  <si>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</si>
  <si>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</si>
  <si>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</si>
  <si>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</si>
  <si>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</si>
  <si>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</si>
  <si>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</si>
  <si>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</si>
  <si>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</si>
  <si>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</si>
  <si>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</si>
  <si>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</si>
  <si>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</si>
  <si>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</si>
  <si>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</si>
  <si>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</si>
  <si>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</si>
  <si>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</si>
  <si>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</si>
  <si>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</si>
  <si>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</si>
  <si>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</si>
  <si>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</si>
  <si>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</si>
  <si>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</si>
  <si>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</si>
  <si>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</si>
  <si>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</si>
  <si>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</si>
  <si>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</si>
  <si>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</si>
  <si>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</si>
  <si>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</si>
  <si>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</si>
  <si>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</si>
  <si>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</si>
  <si>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</si>
  <si>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</si>
  <si>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</si>
  <si>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</si>
  <si>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</si>
  <si>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</si>
  <si>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</si>
  <si>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</si>
  <si>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</si>
  <si>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</si>
  <si>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</si>
  <si>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</si>
  <si>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</si>
  <si>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</si>
  <si>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</si>
  <si>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</si>
  <si>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</si>
  <si>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</si>
  <si>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</si>
  <si>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</si>
  <si>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</si>
  <si>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</si>
  <si>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</si>
  <si>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</si>
  <si>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</si>
  <si>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</si>
  <si>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</si>
  <si>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</si>
  <si>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</si>
  <si>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</si>
  <si>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</si>
  <si>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</si>
  <si>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</si>
  <si>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</si>
  <si>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</si>
  <si>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</si>
  <si>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</si>
  <si>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</si>
  <si>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</si>
  <si>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</si>
  <si>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</si>
  <si>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</si>
  <si>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</si>
  <si>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</si>
  <si>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</si>
  <si>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</si>
  <si>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</si>
  <si>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</si>
  <si>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</si>
  <si>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</si>
  <si>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</si>
  <si>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</si>
  <si>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</si>
  <si>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</si>
  <si>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</si>
  <si>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</si>
  <si>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</si>
  <si>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</si>
  <si>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</si>
  <si>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</si>
  <si>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</si>
  <si>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</si>
  <si>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</si>
  <si>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</si>
  <si>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</si>
  <si>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</si>
  <si>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</si>
  <si>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</si>
  <si>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</si>
  <si>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</si>
  <si>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</si>
  <si>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</si>
  <si>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</si>
  <si>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</si>
  <si>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</si>
  <si>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</si>
  <si>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</si>
  <si>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</si>
  <si>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</si>
  <si>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</si>
  <si>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</si>
  <si>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</si>
  <si>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</si>
  <si>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</si>
  <si>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</si>
  <si>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</si>
  <si>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</si>
  <si>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</si>
  <si>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</si>
  <si>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</si>
  <si>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</si>
  <si>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</si>
  <si>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</si>
  <si>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</si>
  <si>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</si>
  <si>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</si>
  <si>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</si>
  <si>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</si>
  <si>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</si>
  <si>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</si>
  <si>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</si>
  <si>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</si>
  <si>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</si>
  <si>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</si>
  <si>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</si>
  <si>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</si>
  <si>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</si>
  <si>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</si>
  <si>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</si>
  <si>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</si>
  <si>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</si>
  <si>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</si>
  <si>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</si>
  <si>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</si>
  <si>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</si>
  <si>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</si>
  <si>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</si>
  <si>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</si>
  <si>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</si>
  <si>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</si>
  <si>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</si>
  <si>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</si>
  <si>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</si>
  <si>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</si>
  <si>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</si>
  <si>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</si>
  <si>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</si>
  <si>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</si>
  <si>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</si>
  <si>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</si>
  <si>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</si>
  <si>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</si>
  <si>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</si>
  <si>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</si>
  <si>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</si>
  <si>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</si>
  <si>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</si>
  <si>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</si>
  <si>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</si>
  <si>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</si>
  <si>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</si>
  <si>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</si>
  <si>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</si>
  <si>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</si>
  <si>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</si>
  <si>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</si>
  <si>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</si>
  <si>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</si>
  <si>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</si>
  <si>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</si>
  <si>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</si>
  <si>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</si>
  <si>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</si>
  <si>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</si>
  <si>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</si>
  <si>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</si>
  <si>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</si>
  <si>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</si>
  <si>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</si>
  <si>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</si>
  <si>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</si>
  <si>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</si>
  <si>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</si>
  <si>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</si>
  <si>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</si>
  <si>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</si>
  <si>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</si>
  <si>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</si>
  <si>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</si>
  <si>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</si>
  <si>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</si>
  <si>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</si>
  <si>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</si>
  <si>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</si>
  <si>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</si>
  <si>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</si>
  <si>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</si>
  <si>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</si>
  <si>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</si>
  <si>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</si>
  <si>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</si>
  <si>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</si>
  <si>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</si>
  <si>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</si>
  <si>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</si>
  <si>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</si>
  <si>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</si>
  <si>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</si>
  <si>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</si>
  <si>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</si>
  <si>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</si>
  <si>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</si>
  <si>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</si>
  <si>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</si>
  <si>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</si>
  <si>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</si>
  <si>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</si>
  <si>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</si>
  <si>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</si>
  <si>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</si>
  <si>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</si>
  <si>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</si>
  <si>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</si>
  <si>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</si>
  <si>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</si>
  <si>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</si>
  <si>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</si>
  <si>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</si>
  <si>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</si>
  <si>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</si>
  <si>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</si>
  <si>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</si>
  <si>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</si>
  <si>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</si>
  <si>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</si>
  <si>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</si>
  <si>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</si>
  <si>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</si>
  <si>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</si>
  <si>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</si>
  <si>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</si>
  <si>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</si>
  <si>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</si>
  <si>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</si>
  <si>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</si>
  <si>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</si>
  <si>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</si>
  <si>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</si>
  <si>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</si>
  <si>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</si>
  <si>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</si>
  <si>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</si>
  <si>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</si>
  <si>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</si>
  <si>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</si>
  <si>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</si>
  <si>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</si>
  <si>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</si>
  <si>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</si>
  <si>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</si>
  <si>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</si>
  <si>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</si>
  <si>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</si>
  <si>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</si>
  <si>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</si>
  <si>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</si>
  <si>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</si>
  <si>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</si>
  <si>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</si>
  <si>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</si>
  <si>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</si>
  <si>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</si>
  <si>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</si>
  <si>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</si>
  <si>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</si>
  <si>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</si>
  <si>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</si>
  <si>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</si>
  <si>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</si>
  <si>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</si>
  <si>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</si>
  <si>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</si>
  <si>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</si>
  <si>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</si>
  <si>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</si>
  <si>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</si>
  <si>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</si>
  <si>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</si>
  <si>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</si>
  <si>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</si>
  <si>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</si>
  <si>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</si>
  <si>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</si>
  <si>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</si>
  <si>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</si>
  <si>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</si>
  <si>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</si>
  <si>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</si>
  <si>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</si>
  <si>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</si>
  <si>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</si>
  <si>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</si>
  <si>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</si>
  <si>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</si>
  <si>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</si>
  <si>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</si>
  <si>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</si>
  <si>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</si>
  <si>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</si>
  <si>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</si>
  <si>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</si>
  <si>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</si>
  <si>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</si>
  <si>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</si>
  <si>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</si>
  <si>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</si>
  <si>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</si>
  <si>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</si>
  <si>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</si>
  <si>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</si>
  <si>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</si>
  <si>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</si>
  <si>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</si>
  <si>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</si>
  <si>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</si>
  <si>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</si>
  <si>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</si>
  <si>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</si>
  <si>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</si>
  <si>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</si>
  <si>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</si>
  <si>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</si>
  <si>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</si>
  <si>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</si>
  <si>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</si>
  <si>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</si>
  <si>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</si>
  <si>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</si>
  <si>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</si>
  <si>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</si>
  <si>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</si>
  <si>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</si>
  <si>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</si>
  <si>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</si>
  <si>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</si>
  <si>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</si>
  <si>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</si>
  <si>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</si>
  <si>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</si>
  <si>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</si>
  <si>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</si>
  <si>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</si>
  <si>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</si>
  <si>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</si>
  <si>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</si>
  <si>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</si>
  <si>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</si>
  <si>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</si>
  <si>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</si>
  <si>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</si>
  <si>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</si>
  <si>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</si>
  <si>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</si>
  <si>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</si>
  <si>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</si>
  <si>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</si>
  <si>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</si>
  <si>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</si>
  <si>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</si>
  <si>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</si>
  <si>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</si>
  <si>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</si>
  <si>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</si>
  <si>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</si>
  <si>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</si>
  <si>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</si>
  <si>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</si>
  <si>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</si>
  <si>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</si>
  <si>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</si>
  <si>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</si>
  <si>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</si>
  <si>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</si>
  <si>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</si>
  <si>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</si>
  <si>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</si>
  <si>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</si>
  <si>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</si>
  <si>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</si>
  <si>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</si>
  <si>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</si>
  <si>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</si>
  <si>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</si>
  <si>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</si>
  <si>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</si>
  <si>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</si>
  <si>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</si>
  <si>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</si>
  <si>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</si>
  <si>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</si>
  <si>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</si>
  <si>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</si>
  <si>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</si>
  <si>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</si>
  <si>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</si>
  <si>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</si>
  <si>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</si>
  <si>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</si>
  <si>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</si>
  <si>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</si>
  <si>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</si>
  <si>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</si>
  <si>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</si>
  <si>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</si>
  <si>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</si>
  <si>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</si>
  <si>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</si>
  <si>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</si>
  <si>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</si>
  <si>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</si>
  <si>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</si>
  <si>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</si>
  <si>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</si>
  <si>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</si>
  <si>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</si>
  <si>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</si>
  <si>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</si>
  <si>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</si>
  <si>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</si>
  <si>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</si>
  <si>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</si>
  <si>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</si>
  <si>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</si>
  <si>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</si>
  <si>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</si>
  <si>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</si>
  <si>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</si>
  <si>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</si>
  <si>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</si>
  <si>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</si>
  <si>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</si>
  <si>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</si>
  <si>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</si>
  <si>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</si>
  <si>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</si>
  <si>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</si>
  <si>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</si>
  <si>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</si>
  <si>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</si>
  <si>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</si>
  <si>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</si>
  <si>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</si>
  <si>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</si>
  <si>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</si>
  <si>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</si>
  <si>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</si>
  <si>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</si>
  <si>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</si>
  <si>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</si>
  <si>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</si>
  <si>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</si>
  <si>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</si>
  <si>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</si>
  <si>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</si>
  <si>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</si>
  <si>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</si>
  <si>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</si>
  <si>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</si>
  <si>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</si>
  <si>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</si>
  <si>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</si>
  <si>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</si>
  <si>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</si>
  <si>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</si>
  <si>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</si>
  <si>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</si>
  <si>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</si>
  <si>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</si>
  <si>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</si>
  <si>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</si>
  <si>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</si>
  <si>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</si>
  <si>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</si>
  <si>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</si>
  <si>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</si>
  <si>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</si>
  <si>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</si>
  <si>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</si>
  <si>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</si>
  <si>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</si>
  <si>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</si>
  <si>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</si>
  <si>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</si>
  <si>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</si>
  <si>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</si>
  <si>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</si>
  <si>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</si>
  <si>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</si>
  <si>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</si>
  <si>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</si>
  <si>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</si>
  <si>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</si>
  <si>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</si>
  <si>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</si>
  <si>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</si>
  <si>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</si>
  <si>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</si>
  <si>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</si>
  <si>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</si>
  <si>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</si>
  <si>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</si>
  <si>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</si>
  <si>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</si>
  <si>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</si>
  <si>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</si>
  <si>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</si>
  <si>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</si>
  <si>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</si>
  <si>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</si>
  <si>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</si>
  <si>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</si>
  <si>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</si>
  <si>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</si>
  <si>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</si>
  <si>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</si>
  <si>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</si>
  <si>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</si>
  <si>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</si>
  <si>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</si>
  <si>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</si>
  <si>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</si>
  <si>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</si>
  <si>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</si>
  <si>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</si>
  <si>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</si>
  <si>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</si>
  <si>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</si>
  <si>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</si>
  <si>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</si>
  <si>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</si>
  <si>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</si>
  <si>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</si>
  <si>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</si>
  <si>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</si>
  <si>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</si>
  <si>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</si>
  <si>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</si>
  <si>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</si>
  <si>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</si>
  <si>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</si>
  <si>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</si>
  <si>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</si>
  <si>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</si>
  <si>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</si>
  <si>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</si>
  <si>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</si>
  <si>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</si>
  <si>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</si>
  <si>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</si>
  <si>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</si>
  <si>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</si>
  <si>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</si>
  <si>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</si>
  <si>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</si>
  <si>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</si>
  <si>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</si>
  <si>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</si>
  <si>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</si>
  <si>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</si>
  <si>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</si>
  <si>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</si>
  <si>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</si>
  <si>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</si>
  <si>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</si>
  <si>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</si>
  <si>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</si>
  <si>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</si>
  <si>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</si>
  <si>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</si>
  <si>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</si>
  <si>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</si>
  <si>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</si>
  <si>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</si>
  <si>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</si>
  <si>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</si>
  <si>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</si>
  <si>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</si>
  <si>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</si>
  <si>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</si>
  <si>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</si>
  <si>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</si>
  <si>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</si>
  <si>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</si>
  <si>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</si>
  <si>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</si>
  <si>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</si>
  <si>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</si>
  <si>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</si>
  <si>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</si>
  <si>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</si>
  <si>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</si>
  <si>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</si>
  <si>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</si>
  <si>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</si>
  <si>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</si>
  <si>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</si>
  <si>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</si>
  <si>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</si>
  <si>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</si>
  <si>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</si>
  <si>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</si>
  <si>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</si>
  <si>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</si>
  <si>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</si>
  <si>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</si>
  <si>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</si>
  <si>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</si>
  <si>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</si>
  <si>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</si>
  <si>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</si>
  <si>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</si>
  <si>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</si>
  <si>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</si>
  <si>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</si>
  <si>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</si>
  <si>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</si>
  <si>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</si>
  <si>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</si>
  <si>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</si>
  <si>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</si>
  <si>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</si>
  <si>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</si>
  <si>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</si>
  <si>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</si>
  <si>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</si>
  <si>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</si>
  <si>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</si>
  <si>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</si>
  <si>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</si>
  <si>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</si>
  <si>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</si>
  <si>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</si>
  <si>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</si>
  <si>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</si>
  <si>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</si>
  <si>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</si>
  <si>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</si>
  <si>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</si>
  <si>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</si>
  <si>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</si>
  <si>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</si>
  <si>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</si>
  <si>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</si>
  <si>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</si>
  <si>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</si>
  <si>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</si>
  <si>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</si>
  <si>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</si>
  <si>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</si>
  <si>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</si>
  <si>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</si>
  <si>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</si>
  <si>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</si>
  <si>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</si>
  <si>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</si>
  <si>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</si>
  <si>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</si>
  <si>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</si>
  <si>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</si>
  <si>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</si>
  <si>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</si>
  <si>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</si>
  <si>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</si>
  <si>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</si>
  <si>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</si>
  <si>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</si>
  <si>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</si>
  <si>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</si>
  <si>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</si>
  <si>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</si>
  <si>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</si>
  <si>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</si>
  <si>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</si>
  <si>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</si>
  <si>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</si>
  <si>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</si>
  <si>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</si>
  <si>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</si>
  <si>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</si>
  <si>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</si>
  <si>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</si>
  <si>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</si>
  <si>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</si>
  <si>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</si>
  <si>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</si>
  <si>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</si>
  <si>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</si>
  <si>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</si>
  <si>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</si>
  <si>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</si>
  <si>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</si>
  <si>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</si>
  <si>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</si>
  <si>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</si>
  <si>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</si>
  <si>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</si>
  <si>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</si>
  <si>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</si>
  <si>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</si>
  <si>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</si>
  <si>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</si>
  <si>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</si>
  <si>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</si>
  <si>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</si>
  <si>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</si>
  <si>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</si>
  <si>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</si>
  <si>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</si>
  <si>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</si>
  <si>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</si>
  <si>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</si>
  <si>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</si>
  <si>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</si>
  <si>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</si>
  <si>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</si>
  <si>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</si>
  <si>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</si>
  <si>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</si>
  <si>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</si>
  <si>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</si>
  <si>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</si>
  <si>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</si>
  <si>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</si>
  <si>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</si>
  <si>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</si>
  <si>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</si>
  <si>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</si>
  <si>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</si>
  <si>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</si>
  <si>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</si>
  <si>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</si>
  <si>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</si>
  <si>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</si>
  <si>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</si>
  <si>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</si>
  <si>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</si>
  <si>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</si>
  <si>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</si>
  <si>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</si>
  <si>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</si>
  <si>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</si>
  <si>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</si>
  <si>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</si>
  <si>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</si>
  <si>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</si>
  <si>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</si>
  <si>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</si>
  <si>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</si>
  <si>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</si>
  <si>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</si>
  <si>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</si>
  <si>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</si>
  <si>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</si>
  <si>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</si>
  <si>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</si>
  <si>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</si>
  <si>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</si>
  <si>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</si>
  <si>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</si>
  <si>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</si>
  <si>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</si>
  <si>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</si>
  <si>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</si>
  <si>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</si>
  <si>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</si>
  <si>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</si>
  <si>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</si>
  <si>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</si>
  <si>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</si>
  <si>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</si>
  <si>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</si>
  <si>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</si>
  <si>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</si>
  <si>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</si>
  <si>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</si>
  <si>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</si>
  <si>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</si>
  <si>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</si>
  <si>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</si>
  <si>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</si>
  <si>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</si>
  <si>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</si>
  <si>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</si>
  <si>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</si>
  <si>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</si>
  <si>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</si>
  <si>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</si>
  <si>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</si>
  <si>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</si>
  <si>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</si>
  <si>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</si>
  <si>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</si>
  <si>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</si>
  <si>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</si>
  <si>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</si>
  <si>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</si>
  <si>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</si>
  <si>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</si>
  <si>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</si>
  <si>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</si>
  <si>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</si>
  <si>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</si>
  <si>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</si>
  <si>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</si>
  <si>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</si>
  <si>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</si>
  <si>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</si>
  <si>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</si>
  <si>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</si>
  <si>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</si>
  <si>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</si>
  <si>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</si>
  <si>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</si>
  <si>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</si>
  <si>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</si>
  <si>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</si>
  <si>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</si>
  <si>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</si>
  <si>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</si>
  <si>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</si>
  <si>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</si>
  <si>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</si>
  <si>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</si>
  <si>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</si>
  <si>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</si>
  <si>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</si>
  <si>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</si>
  <si>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</si>
  <si>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</si>
  <si>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</si>
  <si>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</si>
  <si>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</si>
  <si>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</si>
  <si>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</si>
  <si>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</si>
  <si>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</si>
  <si>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</si>
  <si>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</si>
  <si>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</si>
  <si>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</si>
  <si>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</si>
  <si>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</si>
  <si>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</si>
  <si>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</si>
  <si>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</si>
  <si>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</si>
  <si>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</si>
  <si>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</si>
  <si>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</si>
  <si>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</si>
  <si>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</si>
  <si>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</si>
  <si>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</si>
  <si>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</si>
  <si>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</si>
  <si>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</si>
  <si>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</si>
  <si>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</si>
  <si>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</si>
  <si>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</si>
  <si>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</si>
  <si>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</si>
  <si>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</si>
  <si>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</si>
  <si>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</si>
  <si>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</si>
  <si>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</si>
  <si>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</si>
  <si>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</si>
  <si>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</si>
  <si>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</si>
  <si>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</si>
  <si>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</si>
  <si>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</si>
  <si>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</si>
  <si>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</si>
  <si>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</si>
  <si>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</si>
  <si>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</si>
  <si>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</si>
  <si>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</si>
  <si>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</si>
  <si>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</si>
  <si>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</si>
  <si>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</si>
  <si>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</si>
  <si>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</si>
  <si>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</si>
  <si>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</si>
  <si>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</si>
  <si>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</si>
  <si>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</si>
  <si>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</si>
  <si>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</si>
  <si>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</si>
  <si>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</si>
  <si>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</si>
  <si>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</si>
  <si>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</si>
  <si>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</si>
  <si>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</si>
  <si>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</si>
  <si>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</si>
  <si>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</si>
  <si>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</si>
  <si>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</si>
  <si>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</si>
  <si>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</si>
  <si>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</si>
  <si>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</si>
  <si>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</si>
  <si>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</si>
  <si>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</si>
  <si>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</si>
  <si>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</si>
  <si>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</si>
  <si>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</si>
  <si>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</si>
  <si>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</si>
  <si>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</si>
  <si>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</si>
  <si>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</si>
  <si>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</si>
  <si>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</si>
  <si>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</si>
  <si>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</si>
  <si>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</si>
  <si>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</si>
  <si>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</si>
  <si>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</si>
  <si>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</si>
  <si>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</si>
  <si>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</si>
  <si>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</si>
  <si>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</si>
  <si>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</si>
  <si>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</si>
  <si>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</si>
  <si>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</si>
  <si>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</si>
  <si>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</si>
  <si>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</si>
  <si>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</si>
  <si>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</si>
  <si>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</si>
  <si>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</si>
  <si>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</si>
  <si>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</si>
  <si>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</si>
  <si>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</si>
  <si>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</si>
  <si>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</si>
  <si>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</si>
  <si>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</si>
  <si>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</si>
  <si>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</si>
  <si>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</si>
  <si>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</si>
  <si>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</si>
  <si>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</si>
  <si>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</si>
  <si>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</si>
  <si>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</si>
  <si>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</si>
  <si>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</si>
  <si>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</si>
  <si>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</si>
  <si>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</si>
  <si>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</si>
  <si>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</si>
  <si>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</si>
  <si>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</si>
  <si>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</si>
  <si>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</si>
  <si>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</si>
  <si>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</si>
  <si>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</si>
  <si>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</si>
  <si>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</si>
  <si>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</si>
  <si>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</si>
  <si>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</si>
  <si>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</si>
  <si>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</si>
  <si>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</si>
  <si>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</si>
  <si>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</si>
  <si>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</si>
  <si>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</si>
  <si>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</si>
  <si>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</si>
  <si>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</si>
  <si>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</si>
  <si>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</si>
  <si>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</si>
  <si>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</si>
  <si>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</si>
  <si>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</si>
  <si>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</si>
  <si>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</si>
  <si>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</si>
  <si>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</si>
  <si>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</si>
  <si>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</si>
  <si>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</si>
  <si>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</si>
  <si>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</si>
  <si>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</si>
  <si>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</si>
  <si>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</si>
  <si>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</si>
  <si>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</si>
  <si>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</si>
  <si>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</si>
  <si>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</si>
  <si>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</si>
  <si>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</si>
  <si>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</si>
  <si>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</si>
  <si>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</si>
  <si>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</si>
  <si>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</si>
  <si>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</si>
  <si>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</si>
  <si>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</si>
  <si>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</si>
  <si>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</si>
  <si>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</si>
  <si>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</si>
  <si>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</si>
  <si>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</si>
  <si>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</si>
  <si>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</si>
  <si>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</si>
  <si>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</si>
  <si>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</si>
  <si>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</si>
  <si>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</si>
  <si>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</si>
  <si>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</si>
  <si>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</si>
  <si>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</si>
  <si>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</si>
  <si>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</si>
  <si>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</si>
  <si>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</si>
  <si>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</si>
  <si>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</si>
  <si>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</si>
  <si>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</si>
  <si>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</si>
  <si>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</si>
  <si>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</si>
  <si>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</si>
  <si>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</si>
  <si>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</si>
  <si>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</si>
  <si>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</si>
  <si>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</si>
  <si>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</si>
  <si>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</si>
  <si>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</si>
  <si>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</si>
  <si>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</si>
  <si>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</si>
  <si>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</si>
  <si>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</si>
  <si>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</si>
  <si>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</si>
  <si>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</si>
  <si>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</si>
  <si>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</si>
  <si>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</si>
  <si>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</si>
  <si>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</si>
  <si>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</si>
  <si>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</si>
  <si>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</si>
  <si>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</si>
  <si>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</si>
  <si>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</si>
  <si>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</si>
  <si>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</si>
  <si>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</si>
  <si>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</si>
  <si>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</si>
  <si>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</si>
  <si>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</si>
  <si>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</si>
  <si>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</si>
  <si>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</si>
  <si>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</si>
  <si>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</si>
  <si>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</si>
  <si>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</si>
  <si>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</si>
  <si>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</si>
  <si>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</si>
  <si>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</si>
  <si>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</si>
  <si>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</si>
  <si>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</si>
  <si>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</si>
  <si>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</si>
  <si>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</si>
  <si>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</si>
  <si>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</si>
  <si>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</si>
  <si>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</si>
  <si>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</si>
  <si>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</si>
  <si>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</si>
  <si>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</si>
  <si>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</si>
  <si>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</si>
  <si>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</si>
  <si>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</si>
  <si>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</si>
  <si>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</si>
  <si>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</si>
  <si>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</si>
  <si>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</si>
  <si>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</si>
  <si>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</si>
  <si>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</si>
  <si>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</si>
  <si>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</si>
  <si>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</si>
  <si>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</si>
  <si>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</si>
  <si>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</si>
  <si>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</si>
  <si>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</si>
  <si>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</si>
  <si>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</si>
  <si>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</si>
  <si>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</si>
  <si>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</si>
  <si>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</si>
  <si>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</si>
  <si>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</si>
  <si>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</si>
  <si>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</si>
  <si>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</si>
  <si>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</si>
  <si>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</si>
  <si>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</si>
  <si>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</si>
  <si>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</si>
  <si>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</si>
  <si>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</si>
  <si>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</si>
  <si>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</si>
  <si>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</si>
  <si>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</si>
  <si>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</si>
  <si>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</si>
  <si>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</si>
  <si>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</si>
  <si>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</si>
  <si>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</si>
  <si>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</si>
  <si>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</si>
  <si>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</si>
  <si>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</si>
  <si>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</si>
  <si>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</si>
  <si>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</si>
  <si>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</si>
  <si>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</si>
  <si>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</si>
  <si>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</si>
  <si>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</si>
  <si>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</si>
  <si>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</si>
  <si>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</si>
  <si>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</si>
  <si>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</si>
  <si>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</si>
  <si>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</si>
  <si>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</si>
  <si>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</si>
  <si>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</si>
  <si>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</si>
  <si>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</si>
  <si>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</si>
  <si>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</si>
  <si>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</si>
  <si>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</si>
  <si>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</si>
  <si>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</si>
  <si>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</si>
  <si>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</si>
  <si>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</si>
  <si>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</si>
  <si>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</si>
  <si>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</si>
  <si>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</si>
  <si>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</si>
  <si>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</si>
  <si>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</si>
  <si>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</si>
  <si>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</si>
  <si>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</si>
  <si>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</si>
  <si>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</si>
  <si>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</si>
  <si>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</si>
  <si>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</si>
  <si>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</si>
  <si>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</si>
  <si>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</si>
  <si>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</si>
  <si>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</si>
  <si>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</si>
  <si>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</si>
  <si>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</si>
  <si>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</si>
  <si>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</si>
  <si>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</si>
  <si>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</si>
  <si>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</si>
  <si>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</si>
  <si>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</si>
  <si>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</si>
  <si>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</si>
  <si>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</si>
  <si>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</si>
  <si>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</si>
  <si>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</si>
  <si>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</si>
  <si>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</si>
  <si>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</si>
  <si>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</si>
  <si>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</si>
  <si>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</si>
  <si>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</si>
  <si>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</si>
  <si>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</si>
  <si>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</si>
  <si>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</si>
  <si>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</si>
  <si>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</si>
  <si>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</si>
  <si>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</si>
  <si>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</si>
  <si>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</si>
  <si>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</si>
  <si>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</si>
  <si>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</si>
  <si>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</si>
  <si>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</si>
  <si>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</si>
  <si>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</si>
  <si>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</si>
  <si>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</si>
  <si>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</si>
  <si>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</si>
  <si>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</si>
  <si>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</si>
  <si>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</si>
  <si>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</si>
  <si>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</si>
  <si>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</si>
  <si>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</si>
  <si>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</si>
  <si>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</si>
  <si>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</si>
  <si>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</si>
  <si>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</si>
  <si>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</si>
  <si>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</si>
  <si>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</si>
  <si>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</si>
  <si>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</si>
  <si>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</si>
  <si>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</si>
  <si>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</si>
  <si>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</si>
  <si>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</si>
  <si>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</si>
  <si>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</si>
  <si>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</si>
  <si>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</si>
  <si>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</si>
  <si>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</si>
  <si>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</si>
  <si>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</si>
  <si>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</si>
  <si>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</si>
  <si>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</si>
  <si>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</si>
  <si>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</si>
  <si>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</si>
  <si>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</si>
  <si>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</si>
  <si>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</si>
  <si>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</si>
  <si>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</si>
  <si>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</si>
  <si>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</si>
  <si>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</si>
  <si>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</si>
  <si>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</si>
  <si>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</si>
  <si>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</si>
  <si>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</si>
  <si>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</si>
  <si>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</si>
  <si>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</si>
  <si>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</si>
  <si>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</si>
  <si>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</si>
  <si>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</si>
  <si>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</si>
  <si>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</si>
  <si>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</si>
  <si>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</si>
  <si>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</si>
  <si>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</si>
  <si>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</si>
  <si>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</si>
  <si>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</si>
  <si>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</si>
  <si>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</si>
  <si>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</si>
  <si>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</si>
  <si>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</si>
  <si>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</si>
  <si>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</si>
  <si>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</si>
  <si>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</si>
  <si>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</si>
  <si>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</si>
  <si>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</si>
  <si>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</si>
  <si>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</si>
  <si>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</si>
  <si>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</si>
  <si>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</si>
  <si>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</si>
  <si>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</si>
  <si>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</si>
  <si>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</si>
  <si>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</si>
  <si>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</si>
  <si>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</si>
  <si>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</si>
  <si>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</si>
  <si>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</si>
  <si>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</si>
  <si>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</si>
  <si>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</si>
  <si>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</si>
  <si>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</si>
  <si>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</si>
  <si>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</si>
  <si>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</si>
  <si>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</si>
  <si>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</si>
  <si>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</si>
  <si>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</si>
  <si>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</si>
  <si>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</si>
  <si>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</si>
  <si>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</si>
  <si>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</si>
  <si>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</si>
  <si>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</si>
  <si>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</si>
  <si>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</si>
  <si>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</si>
  <si>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</si>
  <si>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</si>
  <si>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</si>
  <si>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</si>
  <si>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</si>
  <si>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</si>
  <si>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</si>
  <si>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</si>
  <si>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</si>
  <si>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</si>
  <si>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</si>
  <si>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</si>
  <si>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</si>
  <si>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</si>
  <si>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</si>
  <si>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</si>
  <si>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</si>
  <si>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</si>
  <si>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</si>
  <si>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</si>
  <si>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</si>
  <si>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</si>
  <si>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</si>
  <si>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</si>
  <si>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</si>
  <si>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</si>
  <si>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</si>
  <si>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</si>
  <si>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</si>
  <si>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</si>
  <si>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</si>
  <si>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</si>
  <si>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</si>
  <si>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</si>
  <si>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</si>
  <si>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</si>
  <si>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</si>
  <si>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</si>
  <si>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</si>
  <si>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</si>
  <si>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</si>
  <si>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</si>
  <si>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</si>
  <si>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</si>
  <si>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</si>
  <si>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</si>
  <si>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</si>
  <si>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</si>
  <si>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</si>
  <si>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</si>
  <si>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</si>
  <si>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</si>
  <si>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</si>
  <si>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</si>
  <si>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</si>
  <si>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</si>
  <si>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</si>
  <si>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</si>
  <si>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</si>
  <si>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</si>
  <si>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</si>
  <si>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</si>
  <si>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</si>
  <si>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</si>
  <si>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</si>
  <si>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</si>
  <si>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</si>
  <si>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</si>
  <si>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</si>
  <si>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</si>
  <si>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</si>
  <si>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</si>
  <si>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</si>
  <si>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</si>
  <si>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</si>
  <si>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</si>
  <si>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</si>
  <si>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</si>
  <si>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</si>
  <si>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</si>
  <si>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</si>
  <si>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</si>
  <si>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</si>
  <si>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</si>
  <si>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</si>
  <si>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</si>
  <si>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</si>
  <si>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</si>
  <si>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</si>
  <si>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</si>
  <si>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</si>
  <si>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</si>
  <si>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</si>
  <si>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</si>
  <si>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</si>
  <si>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</si>
  <si>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</si>
  <si>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</si>
  <si>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</si>
  <si>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</si>
  <si>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</si>
  <si>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</si>
  <si>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</si>
  <si>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</si>
  <si>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</si>
  <si>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</si>
  <si>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</si>
  <si>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</si>
  <si>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</si>
  <si>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</si>
  <si>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</si>
  <si>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</si>
  <si>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</si>
  <si>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</si>
  <si>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</si>
  <si>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</si>
  <si>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</si>
  <si>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</si>
  <si>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</si>
  <si>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</si>
  <si>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</si>
  <si>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</si>
  <si>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</si>
  <si>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</si>
  <si>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</si>
  <si>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</si>
  <si>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</si>
  <si>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</si>
  <si>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</si>
  <si>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</si>
  <si>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</si>
  <si>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</si>
  <si>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</si>
  <si>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</si>
  <si>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</si>
  <si>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</si>
  <si>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</si>
  <si>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</si>
  <si>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</si>
  <si>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</si>
  <si>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</si>
  <si>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</si>
  <si>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</si>
  <si>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</si>
  <si>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</si>
  <si>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</si>
  <si>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</si>
  <si>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</si>
  <si>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</si>
  <si>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</si>
  <si>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</si>
  <si>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</si>
  <si>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</si>
  <si>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</si>
  <si>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</si>
  <si>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</si>
  <si>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</si>
  <si>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</si>
  <si>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</si>
  <si>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</si>
  <si>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</si>
  <si>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</si>
  <si>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</si>
  <si>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</si>
  <si>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</si>
  <si>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</si>
  <si>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</si>
  <si>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</si>
  <si>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</si>
  <si>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</si>
  <si>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</si>
  <si>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</si>
  <si>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</si>
  <si>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</si>
  <si>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</si>
  <si>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</si>
  <si>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</si>
  <si>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</si>
  <si>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</si>
  <si>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</si>
  <si>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</si>
  <si>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</si>
  <si>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</si>
  <si>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</si>
  <si>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</si>
  <si>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</si>
  <si>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</si>
  <si>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</si>
  <si>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</si>
  <si>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</si>
  <si>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</si>
  <si>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</si>
  <si>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</si>
  <si>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</si>
  <si>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</si>
  <si>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</si>
  <si>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</si>
  <si>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</si>
  <si>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</si>
  <si>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</si>
  <si>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</si>
  <si>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</si>
  <si>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</si>
  <si>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</si>
  <si>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</si>
  <si>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</si>
  <si>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</si>
  <si>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</si>
  <si>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</si>
  <si>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</si>
  <si>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</si>
  <si>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</si>
  <si>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</si>
  <si>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</si>
  <si>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</si>
  <si>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</si>
  <si>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</si>
  <si>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</si>
  <si>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</si>
  <si>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</si>
  <si>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</si>
  <si>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</si>
  <si>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</si>
  <si>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</si>
  <si>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</si>
  <si>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</si>
  <si>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</si>
  <si>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</si>
  <si>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</si>
  <si>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</si>
  <si>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</si>
  <si>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</si>
  <si>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</si>
  <si>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</si>
  <si>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</si>
  <si>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</si>
  <si>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</si>
  <si>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</si>
  <si>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</si>
  <si>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</si>
  <si>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</si>
  <si>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</si>
  <si>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</si>
  <si>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</si>
  <si>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</si>
  <si>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</si>
  <si>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</si>
  <si>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</si>
  <si>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</si>
  <si>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</si>
  <si>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</si>
  <si>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</si>
  <si>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</si>
  <si>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</si>
  <si>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</si>
  <si>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</si>
  <si>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</si>
  <si>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</si>
  <si>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</si>
  <si>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</si>
  <si>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</si>
  <si>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</si>
  <si>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</si>
  <si>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</si>
  <si>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</si>
  <si>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</si>
  <si>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</si>
  <si>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</si>
  <si>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</si>
  <si>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</si>
  <si>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</si>
  <si>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</si>
  <si>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</si>
  <si>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</si>
  <si>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</si>
  <si>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</si>
  <si>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</si>
  <si>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</si>
  <si>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</si>
  <si>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</si>
  <si>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</si>
  <si>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</si>
  <si>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</si>
  <si>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</si>
  <si>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</si>
  <si>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</si>
  <si>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</si>
  <si>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</si>
  <si>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</si>
  <si>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</si>
  <si>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</si>
  <si>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</si>
  <si>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</si>
  <si>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</si>
  <si>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</si>
  <si>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</si>
  <si>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</si>
  <si>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</si>
  <si>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</si>
  <si>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</si>
  <si>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</si>
  <si>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</si>
  <si>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</si>
  <si>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</si>
  <si>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</si>
  <si>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</si>
  <si>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</si>
  <si>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</si>
  <si>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</si>
  <si>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</si>
  <si>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</si>
  <si>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</si>
  <si>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</si>
  <si>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</si>
  <si>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</si>
  <si>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</si>
  <si>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</si>
  <si>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</si>
  <si>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</si>
  <si>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</si>
  <si>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</si>
  <si>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</si>
  <si>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</si>
  <si>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</si>
  <si>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</si>
  <si>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</si>
  <si>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</si>
  <si>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</si>
  <si>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</si>
  <si>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</si>
  <si>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</si>
  <si>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</si>
  <si>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</si>
  <si>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</si>
  <si>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</si>
  <si>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</si>
  <si>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</si>
  <si>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</si>
  <si>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</si>
  <si>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</si>
  <si>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</si>
  <si>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</si>
  <si>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</si>
  <si>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</si>
  <si>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</si>
  <si>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</si>
  <si>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</si>
  <si>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</si>
  <si>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</si>
  <si>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</si>
  <si>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</si>
  <si>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</si>
  <si>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</si>
  <si>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</si>
  <si>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</si>
  <si>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</si>
  <si>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</si>
  <si>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</si>
  <si>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</si>
  <si>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</si>
  <si>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</si>
  <si>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</si>
  <si>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</si>
  <si>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</si>
  <si>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</si>
  <si>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</si>
  <si>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</si>
  <si>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</si>
  <si>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</si>
  <si>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</si>
  <si>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</si>
  <si>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</si>
  <si>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</si>
  <si>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</si>
  <si>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</si>
  <si>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</si>
  <si>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</si>
  <si>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</si>
  <si>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</si>
  <si>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</si>
  <si>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</si>
  <si>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</si>
  <si>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</si>
  <si>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</si>
  <si>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</si>
  <si>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</si>
  <si>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</si>
  <si>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</si>
  <si>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</si>
  <si>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</si>
  <si>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</si>
  <si>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</si>
  <si>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</si>
  <si>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</si>
  <si>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</si>
  <si>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</si>
  <si>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</si>
  <si>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</si>
  <si>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</si>
  <si>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</si>
  <si>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</si>
  <si>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</si>
  <si>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</si>
  <si>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</si>
  <si>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</si>
  <si>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</si>
  <si>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</si>
  <si>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</si>
  <si>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</si>
  <si>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</si>
  <si>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</si>
  <si>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</si>
  <si>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</si>
  <si>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</si>
  <si>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</si>
  <si>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</si>
  <si>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</si>
  <si>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</si>
  <si>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</si>
  <si>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</si>
  <si>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</si>
  <si>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</si>
  <si>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</si>
  <si>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</si>
  <si>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</si>
  <si>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</si>
  <si>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</si>
  <si>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</si>
  <si>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</si>
  <si>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</si>
  <si>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</si>
  <si>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</si>
  <si>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</si>
  <si>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</si>
  <si>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</si>
  <si>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</si>
  <si>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</si>
  <si>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</si>
  <si>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</si>
  <si>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</si>
  <si>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</si>
  <si>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</si>
  <si>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</si>
  <si>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</si>
  <si>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</si>
  <si>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</si>
  <si>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</si>
  <si>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</si>
  <si>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</si>
  <si>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</si>
  <si>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</si>
  <si>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</si>
  <si>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</si>
  <si>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</si>
  <si>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</si>
  <si>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</si>
  <si>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</si>
  <si>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</si>
  <si>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</si>
  <si>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</si>
  <si>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</si>
  <si>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</si>
  <si>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</si>
  <si>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</si>
  <si>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</si>
  <si>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</si>
  <si>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</si>
  <si>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</si>
  <si>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</si>
  <si>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</si>
  <si>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</si>
  <si>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</si>
  <si>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</si>
  <si>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</si>
  <si>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</si>
  <si>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</si>
  <si>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</si>
  <si>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</si>
  <si>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</si>
  <si>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</si>
  <si>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</si>
  <si>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</si>
  <si>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</si>
  <si>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</si>
  <si>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</si>
  <si>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</si>
  <si>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</si>
  <si>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</si>
  <si>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</si>
  <si>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</si>
  <si>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</si>
  <si>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</si>
  <si>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</si>
  <si>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</si>
  <si>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</si>
  <si>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</si>
  <si>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</si>
  <si>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</si>
  <si>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</si>
  <si>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</si>
  <si>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</si>
  <si>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</si>
  <si>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</si>
  <si>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</si>
  <si>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</si>
  <si>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</si>
  <si>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</si>
  <si>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</si>
  <si>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</si>
  <si>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</si>
  <si>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</si>
  <si>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</si>
  <si>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</si>
  <si>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</si>
  <si>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</si>
  <si>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</si>
  <si>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</si>
  <si>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</si>
  <si>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</si>
  <si>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</si>
  <si>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</si>
  <si>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</si>
  <si>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</si>
  <si>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</si>
  <si>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</si>
  <si>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</si>
  <si>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</si>
  <si>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</si>
  <si>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</si>
  <si>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</si>
  <si>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</si>
  <si>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</si>
  <si>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</si>
  <si>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</si>
  <si>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</si>
  <si>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</si>
  <si>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</si>
  <si>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</si>
  <si>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</si>
  <si>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</si>
  <si>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</si>
  <si>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</si>
  <si>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</si>
  <si>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</si>
  <si>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</si>
  <si>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</si>
  <si>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</si>
  <si>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</si>
  <si>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</si>
  <si>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</si>
  <si>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</si>
  <si>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</si>
  <si>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</si>
  <si>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</si>
  <si>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</si>
  <si>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</si>
  <si>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</si>
  <si>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</si>
  <si>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</si>
  <si>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</si>
  <si>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</si>
  <si>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</si>
  <si>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</si>
  <si>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</si>
  <si>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</si>
  <si>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</si>
  <si>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</si>
  <si>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</si>
  <si>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</si>
  <si>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</si>
  <si>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</si>
  <si>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</si>
  <si>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</si>
  <si>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</si>
  <si>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</si>
  <si>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</si>
  <si>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</si>
  <si>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</si>
  <si>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</si>
  <si>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</si>
  <si>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</si>
  <si>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</si>
  <si>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</si>
  <si>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</si>
  <si>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</si>
  <si>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</si>
  <si>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</si>
  <si>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</si>
  <si>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</si>
  <si>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</si>
  <si>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</si>
  <si>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</si>
  <si>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</si>
  <si>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</si>
  <si>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</si>
  <si>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</si>
  <si>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</si>
  <si>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</si>
  <si>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</si>
  <si>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</si>
  <si>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</si>
  <si>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</si>
  <si>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</si>
  <si>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</si>
  <si>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</si>
  <si>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</si>
  <si>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</si>
  <si>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</si>
  <si>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</si>
  <si>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</si>
  <si>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</si>
  <si>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</si>
  <si>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</si>
  <si>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</si>
  <si>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</si>
  <si>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</si>
  <si>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</si>
  <si>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</si>
  <si>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</si>
  <si>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</si>
  <si>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</si>
  <si>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</si>
  <si>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</si>
  <si>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</si>
  <si>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</si>
  <si>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</si>
  <si>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</si>
  <si>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</si>
  <si>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</si>
  <si>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</si>
  <si>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</si>
  <si>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</si>
  <si>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</si>
  <si>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</si>
  <si>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</si>
  <si>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</si>
  <si>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</si>
  <si>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</si>
  <si>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</si>
  <si>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</si>
  <si>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</si>
  <si>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</si>
  <si>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</si>
  <si>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</si>
  <si>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</si>
  <si>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</si>
  <si>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</si>
  <si>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</si>
  <si>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</si>
  <si>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</si>
  <si>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</si>
  <si>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</si>
  <si>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</si>
  <si>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</si>
  <si>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</si>
  <si>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</si>
  <si>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</si>
  <si>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</si>
  <si>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</si>
  <si>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</si>
  <si>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</si>
  <si>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</si>
  <si>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</si>
  <si>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</si>
  <si>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</si>
  <si>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</si>
  <si>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</si>
  <si>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</si>
  <si>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</si>
  <si>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</si>
  <si>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</si>
  <si>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</si>
  <si>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</si>
  <si>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</si>
  <si>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</si>
  <si>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</si>
  <si>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</si>
  <si>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</si>
  <si>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</si>
  <si>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</si>
  <si>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</si>
  <si>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</si>
  <si>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</si>
  <si>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</si>
  <si>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</si>
  <si>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</si>
  <si>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</si>
  <si>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</si>
  <si>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</si>
  <si>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</si>
  <si>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</si>
  <si>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</si>
  <si>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</si>
  <si>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</si>
  <si>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</si>
  <si>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</si>
  <si>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</si>
  <si>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</si>
  <si>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</si>
  <si>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</si>
  <si>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</si>
  <si>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</si>
  <si>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</si>
  <si>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</si>
  <si>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</si>
  <si>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</si>
  <si>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</si>
  <si>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</si>
  <si>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</si>
  <si>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</si>
  <si>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</si>
  <si>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</si>
  <si>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</si>
  <si>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</si>
  <si>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</si>
  <si>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</si>
  <si>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</si>
  <si>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</si>
  <si>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</si>
  <si>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</si>
  <si>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</si>
  <si>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</si>
  <si>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</si>
  <si>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</si>
  <si>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</si>
  <si>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</si>
  <si>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</si>
  <si>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</si>
  <si>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</si>
  <si>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</si>
  <si>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</si>
  <si>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</si>
  <si>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</si>
  <si>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</si>
  <si>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</si>
  <si>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</si>
  <si>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</si>
  <si>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</si>
  <si>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</si>
  <si>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</si>
  <si>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</si>
  <si>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</si>
  <si>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</si>
  <si>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</si>
  <si>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</si>
  <si>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</si>
  <si>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</si>
  <si>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</si>
  <si>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</si>
  <si>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</si>
  <si>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</si>
  <si>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</si>
  <si>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</si>
  <si>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</si>
  <si>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</si>
  <si>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</si>
  <si>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</si>
  <si>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</si>
  <si>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</si>
  <si>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</si>
  <si>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</si>
  <si>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</si>
  <si>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</si>
  <si>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</si>
  <si>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</si>
  <si>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</si>
  <si>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</si>
  <si>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</si>
  <si>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</si>
  <si>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</si>
  <si>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</si>
  <si>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</si>
  <si>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</si>
  <si>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</si>
  <si>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</si>
  <si>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</si>
  <si>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</si>
  <si>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</si>
  <si>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</si>
  <si>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</si>
  <si>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</si>
  <si>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</si>
  <si>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</si>
  <si>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</si>
  <si>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</si>
  <si>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</si>
  <si>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</si>
  <si>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</si>
  <si>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</si>
  <si>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</si>
  <si>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</si>
  <si>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</si>
  <si>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</si>
  <si>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</si>
  <si>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</si>
  <si>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</si>
  <si>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</si>
  <si>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</si>
  <si>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</si>
  <si>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</si>
  <si>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</si>
  <si>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</si>
  <si>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</si>
  <si>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</si>
  <si>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</si>
  <si>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</si>
  <si>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</si>
  <si>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</si>
  <si>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</si>
  <si>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</si>
  <si>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</si>
  <si>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</si>
  <si>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</si>
  <si>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</si>
  <si>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</si>
  <si>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</si>
  <si>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</si>
  <si>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</si>
  <si>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</si>
  <si>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</si>
  <si>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</si>
  <si>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</si>
  <si>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</si>
  <si>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</si>
  <si>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</si>
  <si>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</si>
  <si>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</si>
  <si>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</si>
  <si>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</si>
  <si>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</si>
  <si>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</si>
  <si>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</si>
  <si>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</si>
  <si>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</si>
  <si>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</si>
  <si>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</si>
  <si>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</si>
  <si>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</si>
  <si>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</si>
  <si>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</si>
  <si>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</si>
  <si>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</si>
  <si>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</si>
  <si>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</si>
  <si>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</si>
  <si>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</si>
  <si>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</si>
  <si>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</si>
  <si>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</si>
  <si>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</si>
  <si>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</si>
  <si>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</si>
  <si>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</si>
  <si>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</si>
  <si>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</si>
  <si>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</si>
  <si>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</si>
  <si>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</si>
  <si>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</si>
  <si>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</si>
  <si>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</si>
  <si>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</si>
  <si>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</si>
  <si>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</si>
  <si>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</si>
  <si>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</si>
  <si>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</si>
  <si>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</si>
  <si>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</si>
  <si>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</si>
  <si>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</si>
  <si>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</si>
  <si>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</si>
  <si>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</si>
  <si>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</si>
  <si>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</si>
  <si>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</si>
  <si>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</si>
  <si>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</si>
  <si>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</si>
  <si>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</si>
  <si>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</si>
  <si>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</si>
  <si>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</si>
  <si>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</si>
  <si>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</si>
  <si>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</si>
  <si>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</si>
  <si>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</si>
  <si>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</si>
  <si>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</si>
  <si>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</si>
  <si>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</si>
  <si>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</si>
  <si>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</si>
  <si>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</si>
  <si>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</si>
  <si>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</si>
  <si>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</si>
  <si>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</si>
  <si>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</si>
  <si>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</si>
  <si>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</si>
  <si>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</si>
  <si>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</si>
  <si>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</si>
  <si>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</si>
  <si>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</si>
  <si>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</si>
  <si>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</si>
  <si>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</si>
  <si>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</si>
  <si>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</si>
  <si>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</si>
  <si>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</si>
  <si>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</si>
  <si>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</si>
  <si>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</si>
  <si>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</si>
  <si>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</si>
  <si>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</si>
  <si>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</si>
  <si>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</si>
  <si>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</si>
  <si>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</si>
  <si>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</si>
  <si>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</si>
  <si>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</si>
  <si>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</si>
  <si>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</si>
  <si>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</si>
  <si>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</si>
  <si>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</si>
  <si>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</si>
  <si>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</si>
  <si>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</si>
  <si>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</si>
  <si>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</si>
  <si>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</si>
  <si>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</si>
  <si>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</si>
  <si>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</si>
  <si>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</si>
  <si>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</si>
  <si>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</si>
  <si>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</si>
  <si>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</si>
  <si>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</si>
  <si>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</si>
  <si>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</si>
  <si>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</si>
  <si>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</si>
  <si>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</si>
  <si>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</si>
  <si>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</si>
  <si>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</si>
  <si>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</si>
  <si>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</si>
  <si>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</si>
  <si>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</si>
  <si>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</si>
  <si>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</si>
  <si>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</si>
  <si>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</si>
  <si>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</si>
  <si>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</si>
  <si>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</si>
  <si>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</si>
  <si>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</si>
  <si>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</si>
  <si>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</si>
  <si>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</si>
  <si>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</si>
  <si>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</si>
  <si>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</si>
  <si>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</si>
  <si>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</si>
  <si>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</si>
  <si>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</si>
  <si>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</si>
  <si>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</si>
  <si>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</si>
  <si>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</si>
  <si>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</si>
  <si>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</si>
  <si>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</si>
  <si>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</si>
  <si>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</si>
  <si>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</si>
  <si>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</si>
  <si>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</si>
  <si>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</si>
  <si>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</si>
  <si>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</si>
  <si>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</si>
  <si>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</si>
  <si>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</si>
  <si>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</si>
  <si>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</si>
  <si>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</si>
  <si>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</si>
  <si>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</si>
  <si>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</si>
  <si>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</si>
  <si>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</si>
  <si>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</si>
  <si>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</si>
  <si>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Црвени крст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</si>
</sst>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449</c:v>
                </c:pt>
                <c:pt idx="1">
                  <c:v>584</c:v>
                </c:pt>
                <c:pt idx="2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426</c:v>
                </c:pt>
                <c:pt idx="1">
                  <c:v>514</c:v>
                </c:pt>
                <c:pt idx="2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4150528"/>
        <c:axId val="104152064"/>
      </c:barChart>
      <c:catAx>
        <c:axId val="1041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152064"/>
        <c:crosses val="autoZero"/>
        <c:auto val="1"/>
        <c:lblAlgn val="ctr"/>
        <c:lblOffset val="100"/>
        <c:noMultiLvlLbl val="0"/>
      </c:catAx>
      <c:valAx>
        <c:axId val="10415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15052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906176"/>
        <c:axId val="105907712"/>
      </c:barChart>
      <c:catAx>
        <c:axId val="10590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907712"/>
        <c:crosses val="autoZero"/>
        <c:auto val="1"/>
        <c:lblAlgn val="ctr"/>
        <c:lblOffset val="100"/>
        <c:noMultiLvlLbl val="0"/>
      </c:catAx>
      <c:valAx>
        <c:axId val="10590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0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936768"/>
        <c:axId val="105938304"/>
      </c:barChart>
      <c:catAx>
        <c:axId val="1059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38304"/>
        <c:crosses val="autoZero"/>
        <c:auto val="1"/>
        <c:lblAlgn val="ctr"/>
        <c:lblOffset val="100"/>
        <c:noMultiLvlLbl val="0"/>
      </c:catAx>
      <c:valAx>
        <c:axId val="10593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3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965824"/>
        <c:axId val="105967616"/>
      </c:barChart>
      <c:catAx>
        <c:axId val="105965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67616"/>
        <c:crosses val="autoZero"/>
        <c:auto val="1"/>
        <c:lblAlgn val="ctr"/>
        <c:lblOffset val="100"/>
        <c:noMultiLvlLbl val="0"/>
      </c:catAx>
      <c:valAx>
        <c:axId val="105967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5965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516864"/>
        <c:axId val="106518400"/>
      </c:barChart>
      <c:catAx>
        <c:axId val="106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18400"/>
        <c:crosses val="autoZero"/>
        <c:auto val="1"/>
        <c:lblAlgn val="ctr"/>
        <c:lblOffset val="100"/>
        <c:noMultiLvlLbl val="0"/>
      </c:catAx>
      <c:valAx>
        <c:axId val="10651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1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541056"/>
        <c:axId val="106542592"/>
      </c:barChart>
      <c:catAx>
        <c:axId val="10654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42592"/>
        <c:crosses val="autoZero"/>
        <c:auto val="1"/>
        <c:lblAlgn val="ctr"/>
        <c:lblOffset val="100"/>
        <c:noMultiLvlLbl val="0"/>
      </c:catAx>
      <c:valAx>
        <c:axId val="106542592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410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102.232</c:v>
                </c:pt>
                <c:pt idx="1">
                  <c:v>102.232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556800"/>
        <c:axId val="106570880"/>
      </c:barChart>
      <c:catAx>
        <c:axId val="106556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70880"/>
        <c:crosses val="autoZero"/>
        <c:auto val="1"/>
        <c:lblAlgn val="ctr"/>
        <c:lblOffset val="100"/>
        <c:noMultiLvlLbl val="0"/>
      </c:catAx>
      <c:valAx>
        <c:axId val="106570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5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599936"/>
        <c:axId val="106601472"/>
      </c:barChart>
      <c:catAx>
        <c:axId val="1065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01472"/>
        <c:crosses val="autoZero"/>
        <c:auto val="1"/>
        <c:lblAlgn val="ctr"/>
        <c:lblOffset val="100"/>
        <c:noMultiLvlLbl val="0"/>
      </c:catAx>
      <c:valAx>
        <c:axId val="10660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9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1FC-4F66-B923-9F2EF0C233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FC-4F66-B923-9F2EF0C233A6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614144"/>
        <c:axId val="106624128"/>
      </c:barChart>
      <c:catAx>
        <c:axId val="10661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24128"/>
        <c:crosses val="autoZero"/>
        <c:auto val="1"/>
        <c:lblAlgn val="ctr"/>
        <c:lblOffset val="100"/>
        <c:noMultiLvlLbl val="0"/>
      </c:catAx>
      <c:valAx>
        <c:axId val="10662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14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4C-4A1A-89C1-4150927E7F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34C-4A1A-89C1-4150927E7FDE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34.1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657280"/>
        <c:axId val="106658816"/>
      </c:barChart>
      <c:catAx>
        <c:axId val="10665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58816"/>
        <c:crosses val="autoZero"/>
        <c:auto val="1"/>
        <c:lblAlgn val="ctr"/>
        <c:lblOffset val="100"/>
        <c:noMultiLvlLbl val="0"/>
      </c:catAx>
      <c:valAx>
        <c:axId val="1066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657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17.346869940636804</c:v>
                </c:pt>
                <c:pt idx="1">
                  <c:v>61.238532110091747</c:v>
                </c:pt>
                <c:pt idx="2">
                  <c:v>21.414597949271453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110</c:v>
                </c:pt>
                <c:pt idx="1">
                  <c:v>177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39</c:v>
                </c:pt>
                <c:pt idx="1">
                  <c:v>45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4164736"/>
        <c:axId val="104166528"/>
      </c:barChart>
      <c:catAx>
        <c:axId val="1041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166528"/>
        <c:crosses val="autoZero"/>
        <c:auto val="1"/>
        <c:lblAlgn val="ctr"/>
        <c:lblOffset val="100"/>
        <c:noMultiLvlLbl val="0"/>
      </c:catAx>
      <c:valAx>
        <c:axId val="10416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16473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713856"/>
        <c:axId val="106715392"/>
      </c:barChart>
      <c:catAx>
        <c:axId val="1067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15392"/>
        <c:crosses val="autoZero"/>
        <c:auto val="1"/>
        <c:lblAlgn val="ctr"/>
        <c:lblOffset val="100"/>
        <c:noMultiLvlLbl val="0"/>
      </c:catAx>
      <c:valAx>
        <c:axId val="1067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71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7021440"/>
        <c:axId val="107022976"/>
      </c:barChart>
      <c:catAx>
        <c:axId val="10702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22976"/>
        <c:crosses val="autoZero"/>
        <c:auto val="1"/>
        <c:lblAlgn val="ctr"/>
        <c:lblOffset val="100"/>
        <c:noMultiLvlLbl val="0"/>
      </c:catAx>
      <c:valAx>
        <c:axId val="10702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021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74</c:v>
                </c:pt>
                <c:pt idx="1">
                  <c:v>95.8</c:v>
                </c:pt>
                <c:pt idx="2">
                  <c:v>63.3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75.099999999999994</c:v>
                </c:pt>
                <c:pt idx="1">
                  <c:v>72.2</c:v>
                </c:pt>
                <c:pt idx="2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054592"/>
        <c:axId val="107056128"/>
      </c:barChart>
      <c:catAx>
        <c:axId val="10705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56128"/>
        <c:crosses val="autoZero"/>
        <c:auto val="1"/>
        <c:lblAlgn val="ctr"/>
        <c:lblOffset val="100"/>
        <c:noMultiLvlLbl val="0"/>
      </c:catAx>
      <c:valAx>
        <c:axId val="107056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545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774</c:v>
                </c:pt>
                <c:pt idx="1">
                  <c:v>668</c:v>
                </c:pt>
                <c:pt idx="2">
                  <c:v>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085824"/>
        <c:axId val="107087360"/>
      </c:barChart>
      <c:catAx>
        <c:axId val="1070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87360"/>
        <c:crosses val="autoZero"/>
        <c:auto val="1"/>
        <c:lblAlgn val="ctr"/>
        <c:lblOffset val="100"/>
        <c:noMultiLvlLbl val="0"/>
      </c:catAx>
      <c:valAx>
        <c:axId val="1070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8582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25</c:v>
                </c:pt>
                <c:pt idx="1">
                  <c:v>23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37</c:v>
                </c:pt>
                <c:pt idx="1">
                  <c:v>37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14496"/>
        <c:axId val="107116032"/>
      </c:barChart>
      <c:catAx>
        <c:axId val="1071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16032"/>
        <c:crosses val="autoZero"/>
        <c:auto val="1"/>
        <c:lblAlgn val="ctr"/>
        <c:lblOffset val="100"/>
        <c:noMultiLvlLbl val="0"/>
      </c:catAx>
      <c:valAx>
        <c:axId val="10711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144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103</c:v>
                </c:pt>
                <c:pt idx="1">
                  <c:v>120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145</c:v>
                </c:pt>
                <c:pt idx="1">
                  <c:v>153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225472"/>
        <c:axId val="107227008"/>
      </c:barChart>
      <c:catAx>
        <c:axId val="10722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27008"/>
        <c:crosses val="autoZero"/>
        <c:auto val="1"/>
        <c:lblAlgn val="ctr"/>
        <c:lblOffset val="100"/>
        <c:noMultiLvlLbl val="0"/>
      </c:catAx>
      <c:valAx>
        <c:axId val="10722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2547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2.3407987048030221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2.2092552617377228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2.3711548839719372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2.5701565029681595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2.5465461413923367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2.931057744198597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3.0254991905018889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3.3223151645979492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3.1806529951430114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3.3054506206152183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3.5280626011872638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3.716945493793848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3.7405558553696707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3.696708041014571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3.2784673502428494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2.0271181867242309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1.527927684835402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1.0456017269293039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374848"/>
        <c:axId val="107397120"/>
      </c:barChart>
      <c:catAx>
        <c:axId val="1073748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7397120"/>
        <c:crosses val="autoZero"/>
        <c:auto val="1"/>
        <c:lblAlgn val="ctr"/>
        <c:lblOffset val="100"/>
        <c:noMultiLvlLbl val="0"/>
      </c:catAx>
      <c:valAx>
        <c:axId val="107397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7374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2.3003237992444685</c:v>
                </c:pt>
                <c:pt idx="1">
                  <c:v>2.4284943335132216</c:v>
                </c:pt>
                <c:pt idx="2">
                  <c:v>2.5802752293577984</c:v>
                </c:pt>
                <c:pt idx="3">
                  <c:v>2.6274959525094439</c:v>
                </c:pt>
                <c:pt idx="4">
                  <c:v>2.8130059363194819</c:v>
                </c:pt>
                <c:pt idx="5">
                  <c:v>3.0356179168915269</c:v>
                </c:pt>
                <c:pt idx="6">
                  <c:v>3.0794657312466271</c:v>
                </c:pt>
                <c:pt idx="7">
                  <c:v>3.4471127900701566</c:v>
                </c:pt>
                <c:pt idx="8">
                  <c:v>3.3425526173772266</c:v>
                </c:pt>
                <c:pt idx="9">
                  <c:v>3.4943335132218025</c:v>
                </c:pt>
                <c:pt idx="10">
                  <c:v>3.5111980572045329</c:v>
                </c:pt>
                <c:pt idx="11">
                  <c:v>3.5213167835941714</c:v>
                </c:pt>
                <c:pt idx="12">
                  <c:v>3.6157582298974638</c:v>
                </c:pt>
                <c:pt idx="13">
                  <c:v>3.5988936859147329</c:v>
                </c:pt>
                <c:pt idx="14">
                  <c:v>2.8804641122504049</c:v>
                </c:pt>
                <c:pt idx="15">
                  <c:v>1.5582838640043173</c:v>
                </c:pt>
                <c:pt idx="16">
                  <c:v>1.1332973556395036</c:v>
                </c:pt>
                <c:pt idx="17">
                  <c:v>0.66783594171613603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409408"/>
        <c:axId val="107410944"/>
      </c:barChart>
      <c:catAx>
        <c:axId val="1074094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7410944"/>
        <c:crosses val="autoZero"/>
        <c:auto val="1"/>
        <c:lblAlgn val="ctr"/>
        <c:lblOffset val="100"/>
        <c:noMultiLvlLbl val="0"/>
      </c:catAx>
      <c:valAx>
        <c:axId val="1074109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09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0.46000311866521132</c:v>
                </c:pt>
                <c:pt idx="1">
                  <c:v>0.37630104083266613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1.4189926711367535</c:v>
                </c:pt>
                <c:pt idx="1">
                  <c:v>0.76861489191353083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7.9136129736472789</c:v>
                </c:pt>
                <c:pt idx="1">
                  <c:v>2.3939151321056849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21.6747232184625</c:v>
                </c:pt>
                <c:pt idx="1">
                  <c:v>14.76381104883907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53.570871666926557</c:v>
                </c:pt>
                <c:pt idx="1">
                  <c:v>66.6212970376301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4.1868080461562451</c:v>
                </c:pt>
                <c:pt idx="1">
                  <c:v>5.0840672538030418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10.774988305005458</c:v>
                </c:pt>
                <c:pt idx="1">
                  <c:v>9.9919935948759004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553920"/>
        <c:axId val="107555456"/>
      </c:barChart>
      <c:catAx>
        <c:axId val="1075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555456"/>
        <c:crosses val="autoZero"/>
        <c:auto val="1"/>
        <c:lblAlgn val="ctr"/>
        <c:lblOffset val="100"/>
        <c:noMultiLvlLbl val="0"/>
      </c:catAx>
      <c:valAx>
        <c:axId val="1075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5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28.894433182597851</c:v>
                </c:pt>
                <c:pt idx="1">
                  <c:v>24.747798238590875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31.989708404802748</c:v>
                </c:pt>
                <c:pt idx="1">
                  <c:v>34.939951961569257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38.499922033369714</c:v>
                </c:pt>
                <c:pt idx="1">
                  <c:v>39.727782225780622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0.61593637922968969</c:v>
                </c:pt>
                <c:pt idx="1">
                  <c:v>0.58446757405924743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611648"/>
        <c:axId val="107613184"/>
      </c:barChart>
      <c:catAx>
        <c:axId val="10761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13184"/>
        <c:crosses val="autoZero"/>
        <c:auto val="1"/>
        <c:lblAlgn val="ctr"/>
        <c:lblOffset val="100"/>
        <c:noMultiLvlLbl val="0"/>
      </c:catAx>
      <c:valAx>
        <c:axId val="107613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116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1741</c:v>
                </c:pt>
                <c:pt idx="1">
                  <c:v>1474</c:v>
                </c:pt>
                <c:pt idx="2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1412</c:v>
                </c:pt>
                <c:pt idx="1">
                  <c:v>1208</c:v>
                </c:pt>
                <c:pt idx="2">
                  <c:v>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4190720"/>
        <c:axId val="104192256"/>
      </c:barChart>
      <c:catAx>
        <c:axId val="10419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92256"/>
        <c:crosses val="autoZero"/>
        <c:auto val="1"/>
        <c:lblAlgn val="ctr"/>
        <c:lblOffset val="100"/>
        <c:noMultiLvlLbl val="0"/>
      </c:catAx>
      <c:valAx>
        <c:axId val="10419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90720"/>
        <c:crosses val="autoZero"/>
        <c:crossBetween val="between"/>
        <c:majorUnit val="4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17</c:v>
                </c:pt>
                <c:pt idx="4">
                  <c:v>29</c:v>
                </c:pt>
                <c:pt idx="5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7636608"/>
        <c:axId val="107638144"/>
      </c:barChart>
      <c:catAx>
        <c:axId val="10763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38144"/>
        <c:crosses val="autoZero"/>
        <c:auto val="1"/>
        <c:lblAlgn val="ctr"/>
        <c:lblOffset val="100"/>
        <c:noMultiLvlLbl val="0"/>
      </c:catAx>
      <c:valAx>
        <c:axId val="107638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3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0.83</c:v>
                </c:pt>
                <c:pt idx="1">
                  <c:v>0.4</c:v>
                </c:pt>
                <c:pt idx="3">
                  <c:v>0.75</c:v>
                </c:pt>
                <c:pt idx="4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7744640"/>
        <c:axId val="107746432"/>
      </c:barChart>
      <c:catAx>
        <c:axId val="10774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46432"/>
        <c:crosses val="autoZero"/>
        <c:auto val="1"/>
        <c:lblAlgn val="ctr"/>
        <c:lblOffset val="100"/>
        <c:noMultiLvlLbl val="0"/>
      </c:catAx>
      <c:valAx>
        <c:axId val="1077464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44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61.842463886617608</c:v>
                </c:pt>
                <c:pt idx="2">
                  <c:v>15.414878397711016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38.157536113382392</c:v>
                </c:pt>
                <c:pt idx="2">
                  <c:v>84.585121602288979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785600"/>
        <c:axId val="107791488"/>
      </c:barChart>
      <c:catAx>
        <c:axId val="10778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91488"/>
        <c:crosses val="autoZero"/>
        <c:auto val="1"/>
        <c:lblAlgn val="ctr"/>
        <c:lblOffset val="100"/>
        <c:noMultiLvlLbl val="0"/>
      </c:catAx>
      <c:valAx>
        <c:axId val="1077914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85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156</c:v>
                </c:pt>
                <c:pt idx="1">
                  <c:v>159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146</c:v>
                </c:pt>
                <c:pt idx="1">
                  <c:v>147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843584"/>
        <c:axId val="107845120"/>
      </c:barChart>
      <c:catAx>
        <c:axId val="10784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845120"/>
        <c:crosses val="autoZero"/>
        <c:auto val="1"/>
        <c:lblAlgn val="ctr"/>
        <c:lblOffset val="100"/>
        <c:noMultiLvlLbl val="0"/>
      </c:catAx>
      <c:valAx>
        <c:axId val="107845120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784358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297</c:v>
                </c:pt>
                <c:pt idx="1">
                  <c:v>301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323</c:v>
                </c:pt>
                <c:pt idx="1">
                  <c:v>393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889024"/>
        <c:axId val="107890560"/>
      </c:barChart>
      <c:catAx>
        <c:axId val="10788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890560"/>
        <c:crosses val="autoZero"/>
        <c:auto val="1"/>
        <c:lblAlgn val="ctr"/>
        <c:lblOffset val="100"/>
        <c:noMultiLvlLbl val="0"/>
      </c:catAx>
      <c:valAx>
        <c:axId val="10789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78890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23.973941368078176</c:v>
                </c:pt>
                <c:pt idx="1">
                  <c:v>28.624052004333695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27.833876221498372</c:v>
                </c:pt>
                <c:pt idx="1">
                  <c:v>27.020585048754064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17.100977198697066</c:v>
                </c:pt>
                <c:pt idx="1">
                  <c:v>19.198266522210183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16.172638436482085</c:v>
                </c:pt>
                <c:pt idx="1">
                  <c:v>15.882990249187431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8.2573289902280127</c:v>
                </c:pt>
                <c:pt idx="1">
                  <c:v>5.2437703141928491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6.6612377850162874</c:v>
                </c:pt>
                <c:pt idx="1">
                  <c:v>4.0303358613217766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7988096"/>
        <c:axId val="107989632"/>
      </c:barChart>
      <c:catAx>
        <c:axId val="107988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989632"/>
        <c:crosses val="autoZero"/>
        <c:auto val="1"/>
        <c:lblAlgn val="ctr"/>
        <c:lblOffset val="100"/>
        <c:noMultiLvlLbl val="0"/>
      </c:catAx>
      <c:valAx>
        <c:axId val="1079896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9880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50.04</c:v>
                </c:pt>
                <c:pt idx="1">
                  <c:v>42.65</c:v>
                </c:pt>
                <c:pt idx="2">
                  <c:v>5.9</c:v>
                </c:pt>
                <c:pt idx="3">
                  <c:v>1.06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53.99</c:v>
                </c:pt>
                <c:pt idx="1">
                  <c:v>37.64</c:v>
                </c:pt>
                <c:pt idx="2">
                  <c:v>6.42</c:v>
                </c:pt>
                <c:pt idx="3">
                  <c:v>1.42</c:v>
                </c:pt>
                <c:pt idx="4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8019072"/>
        <c:axId val="108037248"/>
      </c:barChart>
      <c:catAx>
        <c:axId val="1080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37248"/>
        <c:crosses val="autoZero"/>
        <c:auto val="1"/>
        <c:lblAlgn val="ctr"/>
        <c:lblOffset val="100"/>
        <c:noMultiLvlLbl val="0"/>
      </c:catAx>
      <c:valAx>
        <c:axId val="108037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190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55212</c:v>
                </c:pt>
                <c:pt idx="1">
                  <c:v>62471</c:v>
                </c:pt>
                <c:pt idx="2">
                  <c:v>70440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058496"/>
        <c:axId val="108060032"/>
      </c:barChart>
      <c:catAx>
        <c:axId val="1080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60032"/>
        <c:crosses val="autoZero"/>
        <c:auto val="1"/>
        <c:lblAlgn val="ctr"/>
        <c:lblOffset val="100"/>
        <c:noMultiLvlLbl val="0"/>
      </c:catAx>
      <c:valAx>
        <c:axId val="10806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58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4732</c:v>
                </c:pt>
                <c:pt idx="1">
                  <c:v>4939</c:v>
                </c:pt>
                <c:pt idx="2">
                  <c:v>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5313</c:v>
                </c:pt>
                <c:pt idx="1">
                  <c:v>5466</c:v>
                </c:pt>
                <c:pt idx="2">
                  <c:v>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091264"/>
        <c:axId val="108092800"/>
      </c:barChart>
      <c:catAx>
        <c:axId val="10809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92800"/>
        <c:crosses val="autoZero"/>
        <c:auto val="1"/>
        <c:lblAlgn val="ctr"/>
        <c:lblOffset val="100"/>
        <c:noMultiLvlLbl val="0"/>
      </c:catAx>
      <c:valAx>
        <c:axId val="10809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912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24.4</c:v>
                </c:pt>
                <c:pt idx="1">
                  <c:v>59.3</c:v>
                </c:pt>
                <c:pt idx="2">
                  <c:v>0</c:v>
                </c:pt>
                <c:pt idx="3">
                  <c:v>16.300000000000011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19.5</c:v>
                </c:pt>
                <c:pt idx="1">
                  <c:v>51.8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50.793650793650791</c:v>
                </c:pt>
                <c:pt idx="1">
                  <c:v>67.649769585253466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49.206349206349202</c:v>
                </c:pt>
                <c:pt idx="1">
                  <c:v>32.350230414746548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08255104"/>
        <c:axId val="108256640"/>
      </c:barChart>
      <c:catAx>
        <c:axId val="108255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56640"/>
        <c:crosses val="autoZero"/>
        <c:auto val="1"/>
        <c:lblAlgn val="ctr"/>
        <c:lblOffset val="100"/>
        <c:noMultiLvlLbl val="0"/>
      </c:catAx>
      <c:valAx>
        <c:axId val="1082566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551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298624"/>
        <c:axId val="108300160"/>
      </c:barChart>
      <c:catAx>
        <c:axId val="1082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00160"/>
        <c:crosses val="autoZero"/>
        <c:auto val="1"/>
        <c:lblAlgn val="ctr"/>
        <c:lblOffset val="100"/>
        <c:noMultiLvlLbl val="0"/>
      </c:catAx>
      <c:valAx>
        <c:axId val="1083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9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3.3</c:v>
                </c:pt>
                <c:pt idx="2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402944"/>
        <c:axId val="108404736"/>
      </c:barChart>
      <c:catAx>
        <c:axId val="1084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404736"/>
        <c:crosses val="autoZero"/>
        <c:auto val="1"/>
        <c:lblAlgn val="ctr"/>
        <c:lblOffset val="100"/>
        <c:noMultiLvlLbl val="0"/>
      </c:catAx>
      <c:valAx>
        <c:axId val="10840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40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13.7</c:v>
                </c:pt>
                <c:pt idx="1">
                  <c:v>6.8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8448000"/>
        <c:axId val="108457984"/>
      </c:barChart>
      <c:catAx>
        <c:axId val="10844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457984"/>
        <c:crosses val="autoZero"/>
        <c:auto val="1"/>
        <c:lblAlgn val="ctr"/>
        <c:lblOffset val="100"/>
        <c:noMultiLvlLbl val="0"/>
      </c:catAx>
      <c:valAx>
        <c:axId val="10845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4480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2608</c:v>
                </c:pt>
                <c:pt idx="1">
                  <c:v>2953</c:v>
                </c:pt>
                <c:pt idx="2">
                  <c:v>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6639</c:v>
                </c:pt>
                <c:pt idx="1">
                  <c:v>10180</c:v>
                </c:pt>
                <c:pt idx="2">
                  <c:v>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640896"/>
        <c:axId val="108654976"/>
      </c:barChart>
      <c:catAx>
        <c:axId val="10864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54976"/>
        <c:crosses val="autoZero"/>
        <c:auto val="1"/>
        <c:lblAlgn val="ctr"/>
        <c:lblOffset val="100"/>
        <c:noMultiLvlLbl val="0"/>
      </c:catAx>
      <c:valAx>
        <c:axId val="10865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864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4766</c:v>
                </c:pt>
                <c:pt idx="1">
                  <c:v>5561</c:v>
                </c:pt>
                <c:pt idx="2">
                  <c:v>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7897</c:v>
                </c:pt>
                <c:pt idx="1">
                  <c:v>13317</c:v>
                </c:pt>
                <c:pt idx="2">
                  <c:v>13853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706816"/>
        <c:axId val="108716800"/>
      </c:barChart>
      <c:catAx>
        <c:axId val="10870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16800"/>
        <c:crosses val="autoZero"/>
        <c:auto val="1"/>
        <c:lblAlgn val="ctr"/>
        <c:lblOffset val="100"/>
        <c:noMultiLvlLbl val="0"/>
      </c:catAx>
      <c:valAx>
        <c:axId val="108716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870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1.8</c:v>
                </c:pt>
                <c:pt idx="1">
                  <c:v>1.9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1.2</c:v>
                </c:pt>
                <c:pt idx="1">
                  <c:v>1.3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8957056"/>
        <c:axId val="108971136"/>
      </c:barChart>
      <c:catAx>
        <c:axId val="10895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71136"/>
        <c:crosses val="autoZero"/>
        <c:auto val="1"/>
        <c:lblAlgn val="ctr"/>
        <c:lblOffset val="100"/>
        <c:noMultiLvlLbl val="0"/>
      </c:catAx>
      <c:valAx>
        <c:axId val="108971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895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30.6</c:v>
                </c:pt>
                <c:pt idx="1">
                  <c:v>32.200000000000003</c:v>
                </c:pt>
                <c:pt idx="2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35.1</c:v>
                </c:pt>
                <c:pt idx="1">
                  <c:v>36.6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133824"/>
        <c:axId val="109135360"/>
      </c:barChart>
      <c:catAx>
        <c:axId val="1091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35360"/>
        <c:crosses val="autoZero"/>
        <c:auto val="1"/>
        <c:lblAlgn val="ctr"/>
        <c:lblOffset val="100"/>
        <c:noMultiLvlLbl val="0"/>
      </c:catAx>
      <c:valAx>
        <c:axId val="109135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33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1002.92</c:v>
                </c:pt>
                <c:pt idx="1">
                  <c:v>4312.16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236224"/>
        <c:axId val="109237760"/>
      </c:barChart>
      <c:catAx>
        <c:axId val="10923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37760"/>
        <c:crosses val="autoZero"/>
        <c:auto val="1"/>
        <c:lblAlgn val="ctr"/>
        <c:lblOffset val="100"/>
        <c:noMultiLvlLbl val="0"/>
      </c:catAx>
      <c:valAx>
        <c:axId val="10923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3622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116</c:v>
                </c:pt>
                <c:pt idx="1">
                  <c:v>114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107</c:v>
                </c:pt>
                <c:pt idx="1">
                  <c:v>95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298048"/>
        <c:axId val="109299584"/>
      </c:barChart>
      <c:catAx>
        <c:axId val="1092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99584"/>
        <c:crosses val="autoZero"/>
        <c:auto val="1"/>
        <c:lblAlgn val="ctr"/>
        <c:lblOffset val="100"/>
        <c:noMultiLvlLbl val="0"/>
      </c:catAx>
      <c:valAx>
        <c:axId val="10929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980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17.7</c:v>
                </c:pt>
                <c:pt idx="1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53.2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29.1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4375424"/>
        <c:axId val="104376960"/>
      </c:barChart>
      <c:catAx>
        <c:axId val="10437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4376960"/>
        <c:crosses val="autoZero"/>
        <c:auto val="1"/>
        <c:lblAlgn val="ctr"/>
        <c:lblOffset val="100"/>
        <c:noMultiLvlLbl val="0"/>
      </c:catAx>
      <c:valAx>
        <c:axId val="104376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375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449</c:v>
                </c:pt>
                <c:pt idx="1">
                  <c:v>584</c:v>
                </c:pt>
                <c:pt idx="2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426</c:v>
                </c:pt>
                <c:pt idx="1">
                  <c:v>514</c:v>
                </c:pt>
                <c:pt idx="2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66272"/>
        <c:axId val="112567808"/>
      </c:barChart>
      <c:catAx>
        <c:axId val="1125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67808"/>
        <c:crosses val="autoZero"/>
        <c:auto val="1"/>
        <c:lblAlgn val="ctr"/>
        <c:lblOffset val="100"/>
        <c:noMultiLvlLbl val="0"/>
      </c:catAx>
      <c:valAx>
        <c:axId val="11256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66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110</c:v>
                </c:pt>
                <c:pt idx="1">
                  <c:v>177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39</c:v>
                </c:pt>
                <c:pt idx="1">
                  <c:v>45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95328"/>
        <c:axId val="112596864"/>
      </c:barChart>
      <c:catAx>
        <c:axId val="1125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96864"/>
        <c:crosses val="autoZero"/>
        <c:auto val="1"/>
        <c:lblAlgn val="ctr"/>
        <c:lblOffset val="100"/>
        <c:noMultiLvlLbl val="0"/>
      </c:catAx>
      <c:valAx>
        <c:axId val="11259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95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1741</c:v>
                </c:pt>
                <c:pt idx="1">
                  <c:v>1474</c:v>
                </c:pt>
                <c:pt idx="2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1412</c:v>
                </c:pt>
                <c:pt idx="1">
                  <c:v>1208</c:v>
                </c:pt>
                <c:pt idx="2">
                  <c:v>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620288"/>
        <c:axId val="112621824"/>
      </c:barChart>
      <c:catAx>
        <c:axId val="1126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621824"/>
        <c:crosses val="autoZero"/>
        <c:auto val="1"/>
        <c:lblAlgn val="ctr"/>
        <c:lblOffset val="100"/>
        <c:noMultiLvlLbl val="0"/>
      </c:catAx>
      <c:valAx>
        <c:axId val="11262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6202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19.5</c:v>
                </c:pt>
                <c:pt idx="1">
                  <c:v>51.8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17.7</c:v>
                </c:pt>
                <c:pt idx="1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53.2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29.1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2817280"/>
        <c:axId val="112818816"/>
      </c:barChart>
      <c:catAx>
        <c:axId val="11281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818816"/>
        <c:crosses val="autoZero"/>
        <c:auto val="1"/>
        <c:lblAlgn val="ctr"/>
        <c:lblOffset val="100"/>
        <c:noMultiLvlLbl val="0"/>
      </c:catAx>
      <c:valAx>
        <c:axId val="112818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817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2944640"/>
        <c:axId val="112946176"/>
      </c:barChart>
      <c:catAx>
        <c:axId val="11294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946176"/>
        <c:crosses val="autoZero"/>
        <c:auto val="1"/>
        <c:lblAlgn val="ctr"/>
        <c:lblOffset val="100"/>
        <c:noMultiLvlLbl val="0"/>
      </c:catAx>
      <c:valAx>
        <c:axId val="11294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94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381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1331</c:v>
                </c:pt>
                <c:pt idx="2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982656"/>
        <c:axId val="113529216"/>
      </c:barChart>
      <c:catAx>
        <c:axId val="11298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29216"/>
        <c:crosses val="autoZero"/>
        <c:auto val="1"/>
        <c:lblAlgn val="ctr"/>
        <c:lblOffset val="100"/>
        <c:noMultiLvlLbl val="0"/>
      </c:catAx>
      <c:valAx>
        <c:axId val="11352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82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71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325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48288"/>
        <c:axId val="113566464"/>
      </c:barChart>
      <c:catAx>
        <c:axId val="11354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66464"/>
        <c:crosses val="autoZero"/>
        <c:auto val="1"/>
        <c:lblAlgn val="ctr"/>
        <c:lblOffset val="100"/>
        <c:noMultiLvlLbl val="0"/>
      </c:catAx>
      <c:valAx>
        <c:axId val="11356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48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794048"/>
        <c:axId val="113812224"/>
      </c:barChart>
      <c:catAx>
        <c:axId val="11379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812224"/>
        <c:crosses val="autoZero"/>
        <c:auto val="1"/>
        <c:lblAlgn val="ctr"/>
        <c:lblOffset val="100"/>
        <c:noMultiLvlLbl val="0"/>
      </c:catAx>
      <c:valAx>
        <c:axId val="11381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9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189440"/>
        <c:axId val="114190976"/>
      </c:barChart>
      <c:catAx>
        <c:axId val="11418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90976"/>
        <c:crosses val="autoZero"/>
        <c:auto val="1"/>
        <c:lblAlgn val="ctr"/>
        <c:lblOffset val="100"/>
        <c:noMultiLvlLbl val="0"/>
      </c:catAx>
      <c:valAx>
        <c:axId val="11419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8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31.3</c:v>
                </c:pt>
                <c:pt idx="1">
                  <c:v>30.8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68.7</c:v>
                </c:pt>
                <c:pt idx="1">
                  <c:v>5.3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63.9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5720064"/>
        <c:axId val="105725952"/>
      </c:barChart>
      <c:catAx>
        <c:axId val="10572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5725952"/>
        <c:crosses val="autoZero"/>
        <c:auto val="1"/>
        <c:lblAlgn val="ctr"/>
        <c:lblOffset val="100"/>
        <c:noMultiLvlLbl val="0"/>
      </c:catAx>
      <c:valAx>
        <c:axId val="105725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5720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951680"/>
        <c:axId val="114953216"/>
      </c:barChart>
      <c:catAx>
        <c:axId val="114951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53216"/>
        <c:crosses val="autoZero"/>
        <c:auto val="1"/>
        <c:lblAlgn val="ctr"/>
        <c:lblOffset val="100"/>
        <c:noMultiLvlLbl val="0"/>
      </c:catAx>
      <c:valAx>
        <c:axId val="114953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51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008640"/>
        <c:axId val="115010176"/>
      </c:barChart>
      <c:catAx>
        <c:axId val="1150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10176"/>
        <c:crosses val="autoZero"/>
        <c:auto val="1"/>
        <c:lblAlgn val="ctr"/>
        <c:lblOffset val="100"/>
        <c:noMultiLvlLbl val="0"/>
      </c:catAx>
      <c:valAx>
        <c:axId val="11501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096576"/>
        <c:axId val="115110656"/>
      </c:barChart>
      <c:catAx>
        <c:axId val="1150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10656"/>
        <c:crosses val="autoZero"/>
        <c:auto val="1"/>
        <c:lblAlgn val="ctr"/>
        <c:lblOffset val="100"/>
        <c:noMultiLvlLbl val="0"/>
      </c:catAx>
      <c:valAx>
        <c:axId val="1151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9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17.346869940636804</c:v>
                </c:pt>
                <c:pt idx="1">
                  <c:v>61.238532110091747</c:v>
                </c:pt>
                <c:pt idx="2">
                  <c:v>21.414597949271453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376896"/>
        <c:axId val="115378432"/>
      </c:barChart>
      <c:catAx>
        <c:axId val="1153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78432"/>
        <c:crosses val="autoZero"/>
        <c:auto val="1"/>
        <c:lblAlgn val="ctr"/>
        <c:lblOffset val="100"/>
        <c:noMultiLvlLbl val="0"/>
      </c:catAx>
      <c:valAx>
        <c:axId val="11537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376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692672"/>
        <c:axId val="115694208"/>
      </c:barChart>
      <c:catAx>
        <c:axId val="11569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94208"/>
        <c:crosses val="autoZero"/>
        <c:auto val="1"/>
        <c:lblAlgn val="ctr"/>
        <c:lblOffset val="100"/>
        <c:noMultiLvlLbl val="0"/>
      </c:catAx>
      <c:valAx>
        <c:axId val="11569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69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74</c:v>
                </c:pt>
                <c:pt idx="1">
                  <c:v>95.8</c:v>
                </c:pt>
                <c:pt idx="2">
                  <c:v>63.3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75.099999999999994</c:v>
                </c:pt>
                <c:pt idx="1">
                  <c:v>72.2</c:v>
                </c:pt>
                <c:pt idx="2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66784"/>
        <c:axId val="115768320"/>
      </c:barChart>
      <c:catAx>
        <c:axId val="11576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68320"/>
        <c:crosses val="autoZero"/>
        <c:auto val="1"/>
        <c:lblAlgn val="ctr"/>
        <c:lblOffset val="100"/>
        <c:noMultiLvlLbl val="0"/>
      </c:catAx>
      <c:valAx>
        <c:axId val="115768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66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774</c:v>
                </c:pt>
                <c:pt idx="1">
                  <c:v>668</c:v>
                </c:pt>
                <c:pt idx="2">
                  <c:v>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63552"/>
        <c:axId val="115865088"/>
      </c:barChart>
      <c:catAx>
        <c:axId val="1158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65088"/>
        <c:crosses val="autoZero"/>
        <c:auto val="1"/>
        <c:lblAlgn val="ctr"/>
        <c:lblOffset val="100"/>
        <c:noMultiLvlLbl val="0"/>
      </c:catAx>
      <c:valAx>
        <c:axId val="11586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6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25</c:v>
                </c:pt>
                <c:pt idx="1">
                  <c:v>23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37</c:v>
                </c:pt>
                <c:pt idx="1">
                  <c:v>37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00416"/>
        <c:axId val="115901952"/>
      </c:barChart>
      <c:catAx>
        <c:axId val="11590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01952"/>
        <c:crosses val="autoZero"/>
        <c:auto val="1"/>
        <c:lblAlgn val="ctr"/>
        <c:lblOffset val="100"/>
        <c:noMultiLvlLbl val="0"/>
      </c:catAx>
      <c:valAx>
        <c:axId val="11590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00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103</c:v>
                </c:pt>
                <c:pt idx="1">
                  <c:v>120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145</c:v>
                </c:pt>
                <c:pt idx="1">
                  <c:v>153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11392"/>
        <c:axId val="116012928"/>
      </c:barChart>
      <c:catAx>
        <c:axId val="11601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2928"/>
        <c:crosses val="autoZero"/>
        <c:auto val="1"/>
        <c:lblAlgn val="ctr"/>
        <c:lblOffset val="100"/>
        <c:noMultiLvlLbl val="0"/>
      </c:catAx>
      <c:valAx>
        <c:axId val="11601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1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5740928"/>
        <c:axId val="105746816"/>
      </c:barChart>
      <c:catAx>
        <c:axId val="10574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746816"/>
        <c:crosses val="autoZero"/>
        <c:auto val="1"/>
        <c:lblAlgn val="ctr"/>
        <c:lblOffset val="100"/>
        <c:noMultiLvlLbl val="0"/>
      </c:catAx>
      <c:valAx>
        <c:axId val="10574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574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2.3407987048030221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2.2092552617377228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2.3711548839719372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2.5701565029681595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2.5465461413923367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2.931057744198597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3.0254991905018889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3.3223151645979492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3.1806529951430114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3.3054506206152183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3.5280626011872638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3.716945493793848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3.7405558553696707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3.696708041014571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3.2784673502428494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2.0271181867242309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1.527927684835402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1.0456017269293039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214016"/>
        <c:axId val="116228096"/>
      </c:barChart>
      <c:catAx>
        <c:axId val="1162140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6228096"/>
        <c:crosses val="autoZero"/>
        <c:auto val="1"/>
        <c:lblAlgn val="ctr"/>
        <c:lblOffset val="100"/>
        <c:noMultiLvlLbl val="0"/>
      </c:catAx>
      <c:valAx>
        <c:axId val="1162280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62140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2.3003237992444685</c:v>
                </c:pt>
                <c:pt idx="1">
                  <c:v>2.4284943335132216</c:v>
                </c:pt>
                <c:pt idx="2">
                  <c:v>2.5802752293577984</c:v>
                </c:pt>
                <c:pt idx="3">
                  <c:v>2.6274959525094439</c:v>
                </c:pt>
                <c:pt idx="4">
                  <c:v>2.8130059363194819</c:v>
                </c:pt>
                <c:pt idx="5">
                  <c:v>3.0356179168915269</c:v>
                </c:pt>
                <c:pt idx="6">
                  <c:v>3.0794657312466271</c:v>
                </c:pt>
                <c:pt idx="7">
                  <c:v>3.4471127900701566</c:v>
                </c:pt>
                <c:pt idx="8">
                  <c:v>3.3425526173772266</c:v>
                </c:pt>
                <c:pt idx="9">
                  <c:v>3.4943335132218025</c:v>
                </c:pt>
                <c:pt idx="10">
                  <c:v>3.5111980572045329</c:v>
                </c:pt>
                <c:pt idx="11">
                  <c:v>3.5213167835941714</c:v>
                </c:pt>
                <c:pt idx="12">
                  <c:v>3.6157582298974638</c:v>
                </c:pt>
                <c:pt idx="13">
                  <c:v>3.5988936859147329</c:v>
                </c:pt>
                <c:pt idx="14">
                  <c:v>2.8804641122504049</c:v>
                </c:pt>
                <c:pt idx="15">
                  <c:v>1.5582838640043173</c:v>
                </c:pt>
                <c:pt idx="16">
                  <c:v>1.1332973556395036</c:v>
                </c:pt>
                <c:pt idx="17">
                  <c:v>0.66783594171613603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235264"/>
        <c:axId val="116253440"/>
      </c:barChart>
      <c:catAx>
        <c:axId val="1162352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253440"/>
        <c:crosses val="autoZero"/>
        <c:auto val="1"/>
        <c:lblAlgn val="ctr"/>
        <c:lblOffset val="100"/>
        <c:noMultiLvlLbl val="0"/>
      </c:catAx>
      <c:valAx>
        <c:axId val="116253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352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0.46000311866521132</c:v>
                </c:pt>
                <c:pt idx="1">
                  <c:v>0.37630104083266613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1.4189926711367535</c:v>
                </c:pt>
                <c:pt idx="1">
                  <c:v>0.76861489191353083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7.9136129736472789</c:v>
                </c:pt>
                <c:pt idx="1">
                  <c:v>2.3939151321056849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21.6747232184625</c:v>
                </c:pt>
                <c:pt idx="1">
                  <c:v>14.76381104883907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53.570871666926557</c:v>
                </c:pt>
                <c:pt idx="1">
                  <c:v>66.6212970376301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4.1868080461562451</c:v>
                </c:pt>
                <c:pt idx="1">
                  <c:v>5.0840672538030418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10.774988305005458</c:v>
                </c:pt>
                <c:pt idx="1">
                  <c:v>9.9919935948759004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421760"/>
        <c:axId val="116423296"/>
      </c:barChart>
      <c:catAx>
        <c:axId val="11642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23296"/>
        <c:crosses val="autoZero"/>
        <c:auto val="1"/>
        <c:lblAlgn val="ctr"/>
        <c:lblOffset val="100"/>
        <c:noMultiLvlLbl val="0"/>
      </c:catAx>
      <c:valAx>
        <c:axId val="116423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21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28.894433182597851</c:v>
                </c:pt>
                <c:pt idx="1">
                  <c:v>24.747798238590875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31.989708404802748</c:v>
                </c:pt>
                <c:pt idx="1">
                  <c:v>34.939951961569257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38.499922033369714</c:v>
                </c:pt>
                <c:pt idx="1">
                  <c:v>39.727782225780622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0.61593637922968969</c:v>
                </c:pt>
                <c:pt idx="1">
                  <c:v>0.58446757405924743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516352"/>
        <c:axId val="116517888"/>
      </c:barChart>
      <c:catAx>
        <c:axId val="11651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17888"/>
        <c:crosses val="autoZero"/>
        <c:auto val="1"/>
        <c:lblAlgn val="ctr"/>
        <c:lblOffset val="100"/>
        <c:noMultiLvlLbl val="0"/>
      </c:catAx>
      <c:valAx>
        <c:axId val="116517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163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17</c:v>
                </c:pt>
                <c:pt idx="4">
                  <c:v>29</c:v>
                </c:pt>
                <c:pt idx="5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6557696"/>
        <c:axId val="116559232"/>
      </c:barChart>
      <c:catAx>
        <c:axId val="11655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9232"/>
        <c:crosses val="autoZero"/>
        <c:auto val="1"/>
        <c:lblAlgn val="ctr"/>
        <c:lblOffset val="100"/>
        <c:noMultiLvlLbl val="0"/>
      </c:catAx>
      <c:valAx>
        <c:axId val="116559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7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0.83</c:v>
                </c:pt>
                <c:pt idx="1">
                  <c:v>0.4</c:v>
                </c:pt>
                <c:pt idx="3">
                  <c:v>0.75</c:v>
                </c:pt>
                <c:pt idx="4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6583808"/>
        <c:axId val="116659328"/>
      </c:barChart>
      <c:catAx>
        <c:axId val="11658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59328"/>
        <c:crosses val="autoZero"/>
        <c:auto val="1"/>
        <c:lblAlgn val="ctr"/>
        <c:lblOffset val="100"/>
        <c:noMultiLvlLbl val="0"/>
      </c:catAx>
      <c:valAx>
        <c:axId val="11665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8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61.842463886617608</c:v>
                </c:pt>
                <c:pt idx="2">
                  <c:v>15.414878397711016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38.157536113382392</c:v>
                </c:pt>
                <c:pt idx="2">
                  <c:v>84.585121602288979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718976"/>
        <c:axId val="116724864"/>
      </c:barChart>
      <c:catAx>
        <c:axId val="11671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24864"/>
        <c:crosses val="autoZero"/>
        <c:auto val="1"/>
        <c:lblAlgn val="ctr"/>
        <c:lblOffset val="100"/>
        <c:noMultiLvlLbl val="0"/>
      </c:catAx>
      <c:valAx>
        <c:axId val="116724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18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34.1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70688"/>
        <c:axId val="116772224"/>
      </c:barChart>
      <c:catAx>
        <c:axId val="11677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72224"/>
        <c:crosses val="autoZero"/>
        <c:auto val="1"/>
        <c:lblAlgn val="ctr"/>
        <c:lblOffset val="100"/>
        <c:noMultiLvlLbl val="0"/>
      </c:catAx>
      <c:valAx>
        <c:axId val="1167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7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156</c:v>
                </c:pt>
                <c:pt idx="1">
                  <c:v>159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146</c:v>
                </c:pt>
                <c:pt idx="1">
                  <c:v>147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22240"/>
        <c:axId val="116923776"/>
      </c:barChart>
      <c:catAx>
        <c:axId val="11692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23776"/>
        <c:crosses val="autoZero"/>
        <c:auto val="1"/>
        <c:lblAlgn val="ctr"/>
        <c:lblOffset val="100"/>
        <c:noMultiLvlLbl val="0"/>
      </c:catAx>
      <c:valAx>
        <c:axId val="11692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922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297</c:v>
                </c:pt>
                <c:pt idx="1">
                  <c:v>301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323</c:v>
                </c:pt>
                <c:pt idx="1">
                  <c:v>393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63584"/>
        <c:axId val="117243904"/>
      </c:barChart>
      <c:catAx>
        <c:axId val="11696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43904"/>
        <c:crosses val="autoZero"/>
        <c:auto val="1"/>
        <c:lblAlgn val="ctr"/>
        <c:lblOffset val="100"/>
        <c:noMultiLvlLbl val="0"/>
      </c:catAx>
      <c:valAx>
        <c:axId val="11724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96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381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1331</c:v>
                </c:pt>
                <c:pt idx="2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766912"/>
        <c:axId val="105768448"/>
      </c:barChart>
      <c:catAx>
        <c:axId val="10576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768448"/>
        <c:crosses val="autoZero"/>
        <c:auto val="1"/>
        <c:lblAlgn val="ctr"/>
        <c:lblOffset val="100"/>
        <c:noMultiLvlLbl val="0"/>
      </c:catAx>
      <c:valAx>
        <c:axId val="10576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766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23.973941368078176</c:v>
                </c:pt>
                <c:pt idx="1">
                  <c:v>28.624052004333695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27.833876221498372</c:v>
                </c:pt>
                <c:pt idx="1">
                  <c:v>27.020585048754064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17.100977198697066</c:v>
                </c:pt>
                <c:pt idx="1">
                  <c:v>19.198266522210183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16.172638436482085</c:v>
                </c:pt>
                <c:pt idx="1">
                  <c:v>15.882990249187431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8.2573289902280127</c:v>
                </c:pt>
                <c:pt idx="1">
                  <c:v>5.2437703141928491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6.6612377850162874</c:v>
                </c:pt>
                <c:pt idx="1">
                  <c:v>4.0303358613217766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7402240"/>
        <c:axId val="117440896"/>
      </c:barChart>
      <c:catAx>
        <c:axId val="117402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40896"/>
        <c:crosses val="autoZero"/>
        <c:auto val="1"/>
        <c:lblAlgn val="ctr"/>
        <c:lblOffset val="100"/>
        <c:noMultiLvlLbl val="0"/>
      </c:catAx>
      <c:valAx>
        <c:axId val="117440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02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50.04</c:v>
                </c:pt>
                <c:pt idx="1">
                  <c:v>42.65</c:v>
                </c:pt>
                <c:pt idx="2">
                  <c:v>5.9</c:v>
                </c:pt>
                <c:pt idx="3">
                  <c:v>1.06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53.99</c:v>
                </c:pt>
                <c:pt idx="1">
                  <c:v>37.64</c:v>
                </c:pt>
                <c:pt idx="2">
                  <c:v>6.42</c:v>
                </c:pt>
                <c:pt idx="3">
                  <c:v>1.42</c:v>
                </c:pt>
                <c:pt idx="4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7486720"/>
        <c:axId val="117488256"/>
      </c:barChart>
      <c:catAx>
        <c:axId val="117486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88256"/>
        <c:crosses val="autoZero"/>
        <c:auto val="1"/>
        <c:lblAlgn val="ctr"/>
        <c:lblOffset val="100"/>
        <c:noMultiLvlLbl val="0"/>
      </c:catAx>
      <c:valAx>
        <c:axId val="11748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867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55212</c:v>
                </c:pt>
                <c:pt idx="1">
                  <c:v>62471</c:v>
                </c:pt>
                <c:pt idx="2">
                  <c:v>70440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95520"/>
        <c:axId val="117605504"/>
      </c:barChart>
      <c:catAx>
        <c:axId val="1175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05504"/>
        <c:crosses val="autoZero"/>
        <c:auto val="1"/>
        <c:lblAlgn val="ctr"/>
        <c:lblOffset val="100"/>
        <c:noMultiLvlLbl val="0"/>
      </c:catAx>
      <c:valAx>
        <c:axId val="11760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9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4732</c:v>
                </c:pt>
                <c:pt idx="1">
                  <c:v>4939</c:v>
                </c:pt>
                <c:pt idx="2">
                  <c:v>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5313</c:v>
                </c:pt>
                <c:pt idx="1">
                  <c:v>5466</c:v>
                </c:pt>
                <c:pt idx="2">
                  <c:v>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48768"/>
        <c:axId val="117671040"/>
      </c:barChart>
      <c:catAx>
        <c:axId val="11764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71040"/>
        <c:crosses val="autoZero"/>
        <c:auto val="1"/>
        <c:lblAlgn val="ctr"/>
        <c:lblOffset val="100"/>
        <c:noMultiLvlLbl val="0"/>
      </c:catAx>
      <c:valAx>
        <c:axId val="11767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48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24.4</c:v>
                </c:pt>
                <c:pt idx="1">
                  <c:v>59.3</c:v>
                </c:pt>
                <c:pt idx="2">
                  <c:v>0</c:v>
                </c:pt>
                <c:pt idx="3">
                  <c:v>16.300000000000011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50.793650793650791</c:v>
                </c:pt>
                <c:pt idx="1">
                  <c:v>67.649769585253466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49.206349206349202</c:v>
                </c:pt>
                <c:pt idx="1">
                  <c:v>32.350230414746548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8049024"/>
        <c:axId val="118063104"/>
      </c:barChart>
      <c:catAx>
        <c:axId val="11804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63104"/>
        <c:crosses val="autoZero"/>
        <c:auto val="1"/>
        <c:lblAlgn val="ctr"/>
        <c:lblOffset val="100"/>
        <c:noMultiLvlLbl val="0"/>
      </c:catAx>
      <c:valAx>
        <c:axId val="1180631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490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99296"/>
        <c:axId val="120600832"/>
      </c:barChart>
      <c:catAx>
        <c:axId val="1205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00832"/>
        <c:crosses val="autoZero"/>
        <c:auto val="1"/>
        <c:lblAlgn val="ctr"/>
        <c:lblOffset val="100"/>
        <c:noMultiLvlLbl val="0"/>
      </c:catAx>
      <c:valAx>
        <c:axId val="12060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9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50368"/>
        <c:axId val="120742272"/>
      </c:barChart>
      <c:catAx>
        <c:axId val="12065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42272"/>
        <c:crosses val="autoZero"/>
        <c:auto val="1"/>
        <c:lblAlgn val="ctr"/>
        <c:lblOffset val="100"/>
        <c:noMultiLvlLbl val="0"/>
      </c:catAx>
      <c:valAx>
        <c:axId val="12074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5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3.3</c:v>
                </c:pt>
                <c:pt idx="2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79520"/>
        <c:axId val="120781056"/>
      </c:barChart>
      <c:catAx>
        <c:axId val="12077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781056"/>
        <c:crosses val="autoZero"/>
        <c:auto val="1"/>
        <c:lblAlgn val="ctr"/>
        <c:lblOffset val="100"/>
        <c:noMultiLvlLbl val="0"/>
      </c:catAx>
      <c:valAx>
        <c:axId val="12078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779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13.7</c:v>
                </c:pt>
                <c:pt idx="1">
                  <c:v>6.8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1299712"/>
        <c:axId val="121301248"/>
      </c:barChart>
      <c:catAx>
        <c:axId val="12129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01248"/>
        <c:crosses val="autoZero"/>
        <c:auto val="1"/>
        <c:lblAlgn val="ctr"/>
        <c:lblOffset val="100"/>
        <c:noMultiLvlLbl val="0"/>
      </c:catAx>
      <c:valAx>
        <c:axId val="12130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29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71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325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20160"/>
        <c:axId val="105821696"/>
      </c:barChart>
      <c:catAx>
        <c:axId val="10582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821696"/>
        <c:crosses val="autoZero"/>
        <c:auto val="1"/>
        <c:lblAlgn val="ctr"/>
        <c:lblOffset val="100"/>
        <c:noMultiLvlLbl val="0"/>
      </c:catAx>
      <c:valAx>
        <c:axId val="10582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820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50720"/>
        <c:axId val="123589376"/>
      </c:barChart>
      <c:catAx>
        <c:axId val="123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89376"/>
        <c:crosses val="autoZero"/>
        <c:auto val="1"/>
        <c:lblAlgn val="ctr"/>
        <c:lblOffset val="100"/>
        <c:noMultiLvlLbl val="0"/>
      </c:catAx>
      <c:valAx>
        <c:axId val="12358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50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31.3</c:v>
                </c:pt>
                <c:pt idx="1">
                  <c:v>30.8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68.7</c:v>
                </c:pt>
                <c:pt idx="1">
                  <c:v>5.3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63.9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3691008"/>
        <c:axId val="123692544"/>
      </c:barChart>
      <c:catAx>
        <c:axId val="12369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92544"/>
        <c:crosses val="autoZero"/>
        <c:auto val="1"/>
        <c:lblAlgn val="ctr"/>
        <c:lblOffset val="100"/>
        <c:noMultiLvlLbl val="0"/>
      </c:catAx>
      <c:valAx>
        <c:axId val="12369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3691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2608</c:v>
                </c:pt>
                <c:pt idx="1">
                  <c:v>2953</c:v>
                </c:pt>
                <c:pt idx="2">
                  <c:v>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6639</c:v>
                </c:pt>
                <c:pt idx="1">
                  <c:v>10180</c:v>
                </c:pt>
                <c:pt idx="2">
                  <c:v>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32352"/>
        <c:axId val="123733888"/>
      </c:barChart>
      <c:catAx>
        <c:axId val="12373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33888"/>
        <c:crosses val="autoZero"/>
        <c:auto val="1"/>
        <c:lblAlgn val="ctr"/>
        <c:lblOffset val="100"/>
        <c:noMultiLvlLbl val="0"/>
      </c:catAx>
      <c:valAx>
        <c:axId val="123733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73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4766</c:v>
                </c:pt>
                <c:pt idx="1">
                  <c:v>5561</c:v>
                </c:pt>
                <c:pt idx="2">
                  <c:v>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7897</c:v>
                </c:pt>
                <c:pt idx="1">
                  <c:v>13317</c:v>
                </c:pt>
                <c:pt idx="2">
                  <c:v>13853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94176"/>
        <c:axId val="123795712"/>
      </c:barChart>
      <c:catAx>
        <c:axId val="12379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95712"/>
        <c:crosses val="autoZero"/>
        <c:auto val="1"/>
        <c:lblAlgn val="ctr"/>
        <c:lblOffset val="100"/>
        <c:noMultiLvlLbl val="0"/>
      </c:catAx>
      <c:valAx>
        <c:axId val="123795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794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1.8</c:v>
                </c:pt>
                <c:pt idx="1">
                  <c:v>1.9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1.2</c:v>
                </c:pt>
                <c:pt idx="1">
                  <c:v>1.3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864192"/>
        <c:axId val="123865728"/>
      </c:barChart>
      <c:catAx>
        <c:axId val="12386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65728"/>
        <c:crosses val="autoZero"/>
        <c:auto val="1"/>
        <c:lblAlgn val="ctr"/>
        <c:lblOffset val="100"/>
        <c:noMultiLvlLbl val="0"/>
      </c:catAx>
      <c:valAx>
        <c:axId val="123865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864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30.6</c:v>
                </c:pt>
                <c:pt idx="1">
                  <c:v>32.200000000000003</c:v>
                </c:pt>
                <c:pt idx="2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35.1</c:v>
                </c:pt>
                <c:pt idx="1">
                  <c:v>36.6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909632"/>
        <c:axId val="123911168"/>
      </c:barChart>
      <c:catAx>
        <c:axId val="12390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11168"/>
        <c:crosses val="autoZero"/>
        <c:auto val="1"/>
        <c:lblAlgn val="ctr"/>
        <c:lblOffset val="100"/>
        <c:noMultiLvlLbl val="0"/>
      </c:catAx>
      <c:valAx>
        <c:axId val="123911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09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102.232</c:v>
                </c:pt>
                <c:pt idx="1">
                  <c:v>102.232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10336"/>
        <c:axId val="124111872"/>
      </c:barChart>
      <c:catAx>
        <c:axId val="124110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11872"/>
        <c:crosses val="autoZero"/>
        <c:auto val="1"/>
        <c:lblAlgn val="ctr"/>
        <c:lblOffset val="100"/>
        <c:noMultiLvlLbl val="0"/>
      </c:catAx>
      <c:valAx>
        <c:axId val="124111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1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1002.92</c:v>
                </c:pt>
                <c:pt idx="1">
                  <c:v>4312.16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67296"/>
        <c:axId val="124168832"/>
      </c:barChart>
      <c:catAx>
        <c:axId val="12416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68832"/>
        <c:crosses val="autoZero"/>
        <c:auto val="1"/>
        <c:lblAlgn val="ctr"/>
        <c:lblOffset val="100"/>
        <c:noMultiLvlLbl val="0"/>
      </c:catAx>
      <c:valAx>
        <c:axId val="12416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6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116</c:v>
                </c:pt>
                <c:pt idx="1">
                  <c:v>114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107</c:v>
                </c:pt>
                <c:pt idx="1">
                  <c:v>95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24640"/>
        <c:axId val="124226176"/>
      </c:barChart>
      <c:catAx>
        <c:axId val="12422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26176"/>
        <c:crosses val="autoZero"/>
        <c:auto val="1"/>
        <c:lblAlgn val="ctr"/>
        <c:lblOffset val="100"/>
        <c:noMultiLvlLbl val="0"/>
      </c:catAx>
      <c:valAx>
        <c:axId val="12422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246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14932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14716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27598</v>
      </c>
      <c r="C4" s="35">
        <v>13681</v>
      </c>
      <c r="D4" s="63">
        <v>13917</v>
      </c>
      <c r="E4" s="211"/>
    </row>
    <row r="5" spans="1:5" ht="30" x14ac:dyDescent="0.25">
      <c r="A5" s="201" t="s">
        <v>716</v>
      </c>
      <c r="B5" s="72">
        <v>25465</v>
      </c>
      <c r="C5" s="61">
        <v>12736</v>
      </c>
      <c r="D5" s="111">
        <v>12729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3221</v>
      </c>
      <c r="C4" s="71">
        <v>4742</v>
      </c>
    </row>
    <row r="5" spans="1:6" x14ac:dyDescent="0.25">
      <c r="A5" s="286" t="s">
        <v>719</v>
      </c>
      <c r="B5" s="214">
        <v>2373</v>
      </c>
      <c r="C5" s="214">
        <v>2758</v>
      </c>
    </row>
    <row r="6" spans="1:6" x14ac:dyDescent="0.25">
      <c r="A6" s="286" t="s">
        <v>720</v>
      </c>
      <c r="B6" s="214">
        <v>2338</v>
      </c>
      <c r="C6" s="214">
        <v>2459</v>
      </c>
    </row>
    <row r="7" spans="1:6" x14ac:dyDescent="0.25">
      <c r="A7" s="286" t="s">
        <v>721</v>
      </c>
      <c r="B7" s="214">
        <v>3428</v>
      </c>
      <c r="C7" s="214">
        <v>3345</v>
      </c>
    </row>
    <row r="8" spans="1:6" x14ac:dyDescent="0.25">
      <c r="A8" s="286" t="s">
        <v>722</v>
      </c>
      <c r="B8" s="214">
        <v>17</v>
      </c>
      <c r="C8" s="214">
        <v>54</v>
      </c>
    </row>
    <row r="9" spans="1:6" x14ac:dyDescent="0.25">
      <c r="A9" s="286" t="s">
        <v>723</v>
      </c>
      <c r="B9" s="214">
        <v>1185</v>
      </c>
      <c r="C9" s="214">
        <v>1169</v>
      </c>
    </row>
    <row r="10" spans="1:6" ht="30" x14ac:dyDescent="0.25">
      <c r="A10" s="293" t="s">
        <v>724</v>
      </c>
      <c r="B10" s="214">
        <v>2682</v>
      </c>
      <c r="C10" s="214">
        <v>333</v>
      </c>
    </row>
    <row r="11" spans="1:6" x14ac:dyDescent="0.25">
      <c r="A11" s="286" t="s">
        <v>887</v>
      </c>
      <c r="B11" s="214">
        <v>852</v>
      </c>
      <c r="C11" s="214">
        <v>1345</v>
      </c>
    </row>
    <row r="12" spans="1:6" x14ac:dyDescent="0.25">
      <c r="A12" s="294" t="s">
        <v>16</v>
      </c>
      <c r="B12" s="1">
        <f>SUM(B4:B11)</f>
        <v>16096</v>
      </c>
      <c r="C12" s="1">
        <f>SUM(C4:C11)</f>
        <v>16205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4669</v>
      </c>
      <c r="C19" s="71">
        <v>5507</v>
      </c>
    </row>
    <row r="20" spans="1:3" x14ac:dyDescent="0.25">
      <c r="A20" s="286" t="s">
        <v>719</v>
      </c>
      <c r="B20" s="214">
        <v>1028</v>
      </c>
      <c r="C20" s="214">
        <v>1357</v>
      </c>
    </row>
    <row r="21" spans="1:3" x14ac:dyDescent="0.25">
      <c r="A21" s="286" t="s">
        <v>720</v>
      </c>
      <c r="B21" s="214">
        <v>2051</v>
      </c>
      <c r="C21" s="214">
        <v>2151</v>
      </c>
    </row>
    <row r="22" spans="1:3" x14ac:dyDescent="0.25">
      <c r="A22" s="286" t="s">
        <v>721</v>
      </c>
      <c r="B22" s="214">
        <v>3511</v>
      </c>
      <c r="C22" s="214">
        <v>3375</v>
      </c>
    </row>
    <row r="23" spans="1:3" x14ac:dyDescent="0.25">
      <c r="A23" s="286" t="s">
        <v>722</v>
      </c>
      <c r="B23" s="214">
        <v>8</v>
      </c>
      <c r="C23" s="214">
        <v>16</v>
      </c>
    </row>
    <row r="24" spans="1:3" x14ac:dyDescent="0.25">
      <c r="A24" s="286" t="s">
        <v>723</v>
      </c>
      <c r="B24" s="214">
        <v>985</v>
      </c>
      <c r="C24" s="214">
        <v>839</v>
      </c>
    </row>
    <row r="25" spans="1:3" ht="30" x14ac:dyDescent="0.25">
      <c r="A25" s="293" t="s">
        <v>724</v>
      </c>
      <c r="B25" s="214">
        <v>1873</v>
      </c>
      <c r="C25" s="214">
        <v>171</v>
      </c>
    </row>
    <row r="26" spans="1:3" x14ac:dyDescent="0.25">
      <c r="A26" s="286" t="s">
        <v>887</v>
      </c>
      <c r="B26" s="214">
        <v>752</v>
      </c>
      <c r="C26" s="214">
        <v>1225</v>
      </c>
    </row>
    <row r="27" spans="1:3" x14ac:dyDescent="0.25">
      <c r="A27" s="294" t="s">
        <v>16</v>
      </c>
      <c r="B27" s="1">
        <f>SUM(B19:B26)</f>
        <v>14877</v>
      </c>
      <c r="C27" s="1">
        <f>SUM(C19:C26)</f>
        <v>14641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72.209999999999994</v>
      </c>
      <c r="C4" s="1018">
        <v>69.58</v>
      </c>
      <c r="D4" s="1018">
        <v>75.16</v>
      </c>
      <c r="E4" s="1019">
        <v>168</v>
      </c>
      <c r="F4" s="1019">
        <v>130.1</v>
      </c>
      <c r="G4" s="1020">
        <v>42.3</v>
      </c>
      <c r="H4" s="1021">
        <v>41.2</v>
      </c>
      <c r="I4" s="1022">
        <v>43.3</v>
      </c>
      <c r="J4" s="1019">
        <v>16.399999999999999</v>
      </c>
    </row>
    <row r="5" spans="1:12" x14ac:dyDescent="0.25">
      <c r="A5" s="498">
        <v>2021</v>
      </c>
      <c r="B5" s="757">
        <v>71.14</v>
      </c>
      <c r="C5" s="758">
        <v>68.040000000000006</v>
      </c>
      <c r="D5" s="758">
        <v>74.8</v>
      </c>
      <c r="E5" s="1023">
        <v>166</v>
      </c>
      <c r="F5" s="1023">
        <v>128.1</v>
      </c>
      <c r="G5" s="1024">
        <v>42.2</v>
      </c>
      <c r="H5" s="1025">
        <v>41.1</v>
      </c>
      <c r="I5" s="1026">
        <v>43.2</v>
      </c>
      <c r="J5" s="1023">
        <v>3.3</v>
      </c>
    </row>
    <row r="6" spans="1:12" x14ac:dyDescent="0.25">
      <c r="A6" s="499">
        <v>2022</v>
      </c>
      <c r="B6" s="1011">
        <v>71.38</v>
      </c>
      <c r="C6" s="1012">
        <v>68.13</v>
      </c>
      <c r="D6" s="1012">
        <v>74.98</v>
      </c>
      <c r="E6" s="1013">
        <v>163</v>
      </c>
      <c r="F6" s="1013">
        <v>148.1</v>
      </c>
      <c r="G6" s="1014">
        <v>43.7</v>
      </c>
      <c r="H6" s="1015">
        <v>42.8</v>
      </c>
      <c r="I6" s="1016">
        <v>44.6</v>
      </c>
      <c r="J6" s="1013">
        <v>13.5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3.3</v>
      </c>
    </row>
    <row r="13" spans="1:12" x14ac:dyDescent="0.25">
      <c r="A13" s="633">
        <f t="shared" si="0"/>
        <v>2022</v>
      </c>
      <c r="B13" s="627">
        <f t="shared" si="1"/>
        <v>13.5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16057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10515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70440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2508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13436</v>
      </c>
      <c r="C5" s="70">
        <v>10045</v>
      </c>
      <c r="D5" s="55">
        <v>5313</v>
      </c>
      <c r="E5" s="110">
        <v>4732</v>
      </c>
      <c r="F5" s="55">
        <v>32.9</v>
      </c>
      <c r="G5" s="55">
        <v>35.1</v>
      </c>
      <c r="H5" s="110">
        <v>30.6</v>
      </c>
      <c r="I5" s="55"/>
      <c r="J5" s="70"/>
      <c r="K5" s="55"/>
      <c r="L5" s="55"/>
      <c r="M5" s="71">
        <v>112</v>
      </c>
      <c r="N5" s="71">
        <v>107</v>
      </c>
      <c r="O5" s="71">
        <v>116</v>
      </c>
    </row>
    <row r="6" spans="1:16" x14ac:dyDescent="0.25">
      <c r="A6" s="215">
        <v>2021</v>
      </c>
      <c r="B6" s="212">
        <v>14996</v>
      </c>
      <c r="C6" s="212">
        <v>10404</v>
      </c>
      <c r="D6" s="58">
        <v>5466</v>
      </c>
      <c r="E6" s="160">
        <v>4939</v>
      </c>
      <c r="F6" s="58">
        <v>34.4</v>
      </c>
      <c r="G6" s="58">
        <v>36.6</v>
      </c>
      <c r="H6" s="160">
        <v>32.200000000000003</v>
      </c>
      <c r="I6" s="58">
        <v>55212</v>
      </c>
      <c r="J6" s="212">
        <v>3153</v>
      </c>
      <c r="K6" s="58">
        <v>1412</v>
      </c>
      <c r="L6" s="58">
        <v>1741</v>
      </c>
      <c r="M6" s="214">
        <v>105</v>
      </c>
      <c r="N6" s="214">
        <v>95</v>
      </c>
      <c r="O6" s="214">
        <v>114</v>
      </c>
    </row>
    <row r="7" spans="1:16" x14ac:dyDescent="0.25">
      <c r="A7" s="229">
        <v>2022</v>
      </c>
      <c r="B7" s="167">
        <v>16057</v>
      </c>
      <c r="C7" s="167">
        <v>10515</v>
      </c>
      <c r="D7" s="94">
        <v>5461</v>
      </c>
      <c r="E7" s="169">
        <v>5054</v>
      </c>
      <c r="F7" s="94">
        <v>35.5</v>
      </c>
      <c r="G7" s="58">
        <v>37.1</v>
      </c>
      <c r="H7" s="160">
        <v>33.799999999999997</v>
      </c>
      <c r="I7" s="94">
        <v>62471</v>
      </c>
      <c r="J7" s="167">
        <v>2682</v>
      </c>
      <c r="K7" s="94">
        <v>1208</v>
      </c>
      <c r="L7" s="94">
        <v>1474</v>
      </c>
      <c r="M7" s="214">
        <v>91</v>
      </c>
      <c r="N7" s="214">
        <v>83</v>
      </c>
      <c r="O7" s="214">
        <v>99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70440</v>
      </c>
      <c r="J8" s="1072">
        <v>2508</v>
      </c>
      <c r="K8" s="1073">
        <v>1097</v>
      </c>
      <c r="L8" s="1073">
        <v>1411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55212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62471</v>
      </c>
      <c r="F14" s="514">
        <f>A5</f>
        <v>2020</v>
      </c>
      <c r="G14" s="310">
        <f>IF(ISBLANK(E5),"",E5)</f>
        <v>4732</v>
      </c>
      <c r="H14" s="310">
        <f>IF(ISBLANK(D5),"",D5)</f>
        <v>5313</v>
      </c>
      <c r="K14" s="514">
        <f>A6</f>
        <v>2021</v>
      </c>
      <c r="L14" s="310">
        <f>IF(ISBLANK(L6),"",L6)</f>
        <v>1741</v>
      </c>
      <c r="M14" s="310">
        <f>IF(ISBLANK(K6),"",K6)</f>
        <v>1412</v>
      </c>
    </row>
    <row r="15" spans="1:16" x14ac:dyDescent="0.25">
      <c r="A15" s="481">
        <f>A8</f>
        <v>2023</v>
      </c>
      <c r="B15" s="311">
        <f t="shared" si="0"/>
        <v>70440</v>
      </c>
      <c r="F15" s="486">
        <f t="shared" ref="F15:F16" si="1">A6</f>
        <v>2021</v>
      </c>
      <c r="G15" s="479">
        <f t="shared" ref="G15:G16" si="2">IF(ISBLANK(E6),"",E6)</f>
        <v>4939</v>
      </c>
      <c r="H15" s="479">
        <f t="shared" ref="H15:H16" si="3">IF(ISBLANK(D6),"",D6)</f>
        <v>5466</v>
      </c>
      <c r="K15" s="486">
        <f>A7</f>
        <v>2022</v>
      </c>
      <c r="L15" s="479">
        <f t="shared" ref="L15:L16" si="4">IF(ISBLANK(L7),"",L7)</f>
        <v>1474</v>
      </c>
      <c r="M15" s="479">
        <f t="shared" ref="M15:M16" si="5">IF(ISBLANK(K7),"",K7)</f>
        <v>1208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5054</v>
      </c>
      <c r="H16" s="311">
        <f t="shared" si="3"/>
        <v>5461</v>
      </c>
      <c r="K16" s="481">
        <f>A8</f>
        <v>2023</v>
      </c>
      <c r="L16" s="311">
        <f t="shared" si="4"/>
        <v>1411</v>
      </c>
      <c r="M16" s="311">
        <f t="shared" si="5"/>
        <v>1097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13436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14996</v>
      </c>
      <c r="C21" s="373"/>
      <c r="D21" s="197"/>
      <c r="F21" s="514">
        <f>A5</f>
        <v>2020</v>
      </c>
      <c r="G21" s="310">
        <f>IF(ISBLANK(E5),"",E5)</f>
        <v>4732</v>
      </c>
      <c r="H21" s="310">
        <f>IF(ISBLANK(D5),"",D5)</f>
        <v>5313</v>
      </c>
      <c r="K21" s="514">
        <f>A6</f>
        <v>2021</v>
      </c>
      <c r="L21" s="310">
        <f>IF(ISBLANK(L6),"",L6)</f>
        <v>1741</v>
      </c>
      <c r="M21" s="310">
        <f>IF(ISBLANK(K6),"",K6)</f>
        <v>1412</v>
      </c>
    </row>
    <row r="22" spans="1:15" x14ac:dyDescent="0.25">
      <c r="A22" s="481">
        <f t="shared" si="6"/>
        <v>2022</v>
      </c>
      <c r="B22" s="311">
        <f t="shared" si="7"/>
        <v>16057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4939</v>
      </c>
      <c r="H22" s="479">
        <f t="shared" ref="H22:H23" si="10">IF(ISBLANK(D6),"",D6)</f>
        <v>5466</v>
      </c>
      <c r="K22" s="486">
        <f>A7</f>
        <v>2022</v>
      </c>
      <c r="L22" s="479">
        <f>IF(ISBLANK(L7),"",L7)</f>
        <v>1474</v>
      </c>
      <c r="M22" s="479">
        <f>IF(ISBLANK(K7),"",K7)</f>
        <v>1208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5054</v>
      </c>
      <c r="H23" s="311">
        <f t="shared" si="10"/>
        <v>5461</v>
      </c>
      <c r="K23" s="481">
        <f>A8</f>
        <v>2023</v>
      </c>
      <c r="L23" s="311">
        <f>IF(ISBLANK(L8),"",L8)</f>
        <v>1411</v>
      </c>
      <c r="M23" s="311">
        <f>IF(ISBLANK(K8),"",K8)</f>
        <v>1097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13436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14996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16057</v>
      </c>
      <c r="C28" s="373"/>
      <c r="D28" s="197"/>
      <c r="F28" s="514">
        <f>A5</f>
        <v>2020</v>
      </c>
      <c r="G28" s="310">
        <f>IF(ISBLANK(H5),"",H5)</f>
        <v>30.6</v>
      </c>
      <c r="H28" s="310">
        <f>IF(ISBLANK(G5),"",G5)</f>
        <v>35.1</v>
      </c>
      <c r="K28" s="514">
        <f>A5</f>
        <v>2020</v>
      </c>
      <c r="L28" s="310">
        <f>IF(ISBLANK(O5),"",O5)</f>
        <v>116</v>
      </c>
      <c r="M28" s="310">
        <f>IF(ISBLANK(N5),"",N5)</f>
        <v>107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32.200000000000003</v>
      </c>
      <c r="H29" s="479">
        <f t="shared" ref="H29:H30" si="15">IF(ISBLANK(G6),"",G6)</f>
        <v>36.6</v>
      </c>
      <c r="K29" s="486">
        <f t="shared" ref="K29:K30" si="16">A6</f>
        <v>2021</v>
      </c>
      <c r="L29" s="479">
        <f t="shared" ref="L29:L30" si="17">IF(ISBLANK(O6),"",O6)</f>
        <v>114</v>
      </c>
      <c r="M29" s="479">
        <f t="shared" ref="M29:M30" si="18">IF(ISBLANK(N6),"",N6)</f>
        <v>95</v>
      </c>
    </row>
    <row r="30" spans="1:15" x14ac:dyDescent="0.25">
      <c r="F30" s="481">
        <f t="shared" si="13"/>
        <v>2022</v>
      </c>
      <c r="G30" s="311">
        <f t="shared" si="14"/>
        <v>33.799999999999997</v>
      </c>
      <c r="H30" s="311">
        <f t="shared" si="15"/>
        <v>37.1</v>
      </c>
      <c r="K30" s="481">
        <f t="shared" si="16"/>
        <v>2022</v>
      </c>
      <c r="L30" s="311">
        <f t="shared" si="17"/>
        <v>99</v>
      </c>
      <c r="M30" s="311">
        <f t="shared" si="18"/>
        <v>83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30.6</v>
      </c>
      <c r="H35" s="310">
        <f>IF(ISBLANK(G5),"",G5)</f>
        <v>35.1</v>
      </c>
      <c r="K35" s="514">
        <f>A5</f>
        <v>2020</v>
      </c>
      <c r="L35" s="310">
        <f>IF(ISBLANK(O5),"",O5)</f>
        <v>116</v>
      </c>
      <c r="M35" s="310">
        <f>IF(ISBLANK(N5),"",N5)</f>
        <v>107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32.200000000000003</v>
      </c>
      <c r="H36" s="479">
        <f t="shared" ref="H36:H37" si="21">IF(ISBLANK(G6),"",G6)</f>
        <v>36.6</v>
      </c>
      <c r="K36" s="486">
        <f t="shared" ref="K36:K37" si="22">A6</f>
        <v>2021</v>
      </c>
      <c r="L36" s="479">
        <f t="shared" ref="L36:L37" si="23">IF(ISBLANK(O6),"",O6)</f>
        <v>114</v>
      </c>
      <c r="M36" s="479">
        <f t="shared" ref="M36:M37" si="24">IF(ISBLANK(N6),"",N6)</f>
        <v>95</v>
      </c>
    </row>
    <row r="37" spans="6:15" x14ac:dyDescent="0.25">
      <c r="F37" s="481">
        <f t="shared" si="19"/>
        <v>2022</v>
      </c>
      <c r="G37" s="311">
        <f t="shared" si="20"/>
        <v>33.799999999999997</v>
      </c>
      <c r="H37" s="311">
        <f t="shared" si="21"/>
        <v>37.1</v>
      </c>
      <c r="K37" s="481">
        <f t="shared" si="22"/>
        <v>2022</v>
      </c>
      <c r="L37" s="311">
        <f t="shared" si="23"/>
        <v>99</v>
      </c>
      <c r="M37" s="311">
        <f t="shared" si="24"/>
        <v>83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</v>
      </c>
      <c r="C6" s="35">
        <v>20.8</v>
      </c>
      <c r="D6" s="63">
        <v>19</v>
      </c>
      <c r="E6" s="35">
        <v>54.5</v>
      </c>
      <c r="F6" s="35">
        <v>52</v>
      </c>
      <c r="G6" s="35">
        <v>56.5</v>
      </c>
      <c r="H6" s="292">
        <v>25.8</v>
      </c>
      <c r="I6" s="35">
        <v>27.3</v>
      </c>
      <c r="J6" s="63">
        <v>24.6</v>
      </c>
      <c r="M6" s="127" t="s">
        <v>16</v>
      </c>
      <c r="N6" s="935">
        <f>IF(ISBLANK(B8),"",B8)</f>
        <v>19.5</v>
      </c>
      <c r="O6" s="935">
        <f>IF(ISBLANK(E8),"",E8)</f>
        <v>51.8</v>
      </c>
      <c r="P6" s="128">
        <f>IF(ISBLANK(H8),"",H8)</f>
        <v>28.6</v>
      </c>
    </row>
    <row r="7" spans="1:19" x14ac:dyDescent="0.25">
      <c r="A7" s="286">
        <v>2022</v>
      </c>
      <c r="B7" s="167">
        <v>19.7</v>
      </c>
      <c r="C7" s="94">
        <v>20.100000000000001</v>
      </c>
      <c r="D7" s="169">
        <v>19.399999999999999</v>
      </c>
      <c r="E7" s="94">
        <v>52.6</v>
      </c>
      <c r="F7" s="94">
        <v>52</v>
      </c>
      <c r="G7" s="94">
        <v>53.2</v>
      </c>
      <c r="H7" s="167">
        <v>27.6</v>
      </c>
      <c r="I7" s="94">
        <v>27.9</v>
      </c>
      <c r="J7" s="169">
        <v>27.4</v>
      </c>
    </row>
    <row r="8" spans="1:19" x14ac:dyDescent="0.25">
      <c r="A8" s="218">
        <v>2023</v>
      </c>
      <c r="B8" s="167">
        <v>19.5</v>
      </c>
      <c r="C8" s="94">
        <v>21.9</v>
      </c>
      <c r="D8" s="169">
        <v>17.7</v>
      </c>
      <c r="E8" s="94">
        <v>51.8</v>
      </c>
      <c r="F8" s="94">
        <v>50.1</v>
      </c>
      <c r="G8" s="94">
        <v>53.2</v>
      </c>
      <c r="H8" s="167">
        <v>28.6</v>
      </c>
      <c r="I8" s="94">
        <v>28</v>
      </c>
      <c r="J8" s="169">
        <v>29.1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17.7</v>
      </c>
      <c r="O12" s="936">
        <f>IF(ISBLANK(G8),"",G8)</f>
        <v>53.2</v>
      </c>
      <c r="P12" s="938">
        <f>IF(ISBLANK(J8),"",J8)</f>
        <v>29.1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21.9</v>
      </c>
      <c r="O13" s="937">
        <f>IF(ISBLANK(F8),"",F8)</f>
        <v>50.1</v>
      </c>
      <c r="P13" s="939">
        <f>IF(ISBLANK(I8),"",I8)</f>
        <v>28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19.5</v>
      </c>
      <c r="O20" s="935">
        <f>IF(ISBLANK(E8),"",E8)</f>
        <v>51.8</v>
      </c>
      <c r="P20" s="940">
        <f>IF(ISBLANK(H8),"",H8)</f>
        <v>28.6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17.7</v>
      </c>
      <c r="O24" s="936">
        <f>IF(ISBLANK(G8),"",G8)</f>
        <v>53.2</v>
      </c>
      <c r="P24" s="938">
        <f>IF(ISBLANK(J8),"",J8)</f>
        <v>29.1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21.9</v>
      </c>
      <c r="O25" s="937">
        <f>IF(ISBLANK(F8),"",F8)</f>
        <v>50.1</v>
      </c>
      <c r="P25" s="939">
        <f>IF(ISBLANK(I8),"",I8)</f>
        <v>28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136532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1640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142658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1713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5098562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171970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420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1177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158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536351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24.1</v>
      </c>
      <c r="E20" s="600">
        <v>22.8</v>
      </c>
      <c r="F20" s="600">
        <v>24.4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59.8</v>
      </c>
      <c r="E21" s="751">
        <v>62.6</v>
      </c>
      <c r="F21" s="751">
        <v>59.3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24.4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59.3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16.300000000000011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24.4</v>
      </c>
      <c r="C30" s="204" t="s">
        <v>493</v>
      </c>
    </row>
    <row r="31" spans="1:11" x14ac:dyDescent="0.25">
      <c r="A31" s="698" t="s">
        <v>1430</v>
      </c>
      <c r="B31" s="734">
        <f>F21</f>
        <v>59.3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16.300000000000011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384</v>
      </c>
      <c r="C4" s="71">
        <v>25</v>
      </c>
      <c r="D4" s="71">
        <v>37</v>
      </c>
      <c r="G4" s="217">
        <f>A4</f>
        <v>2021</v>
      </c>
      <c r="H4" s="289">
        <f>IF(ISBLANK(C4),"",C4)</f>
        <v>25</v>
      </c>
      <c r="I4" s="289">
        <f>IF(ISBLANK(D4),"",D4)</f>
        <v>37</v>
      </c>
    </row>
    <row r="5" spans="1:9" x14ac:dyDescent="0.25">
      <c r="A5" s="286">
        <v>2022</v>
      </c>
      <c r="B5" s="214">
        <v>398</v>
      </c>
      <c r="C5" s="214">
        <v>23</v>
      </c>
      <c r="D5" s="214">
        <v>37</v>
      </c>
      <c r="G5" s="286">
        <f t="shared" ref="G5:G6" si="0">A5</f>
        <v>2022</v>
      </c>
      <c r="H5" s="290">
        <f t="shared" ref="H5:H6" si="1">IF(ISBLANK(C5),"",C5)</f>
        <v>23</v>
      </c>
      <c r="I5" s="290">
        <f t="shared" ref="I5:I6" si="2">IF(ISBLANK(D5),"",D5)</f>
        <v>37</v>
      </c>
    </row>
    <row r="6" spans="1:9" x14ac:dyDescent="0.25">
      <c r="A6" s="218">
        <v>2023</v>
      </c>
      <c r="B6" s="168">
        <v>420</v>
      </c>
      <c r="C6" s="168">
        <v>15</v>
      </c>
      <c r="D6" s="168">
        <v>29</v>
      </c>
      <c r="G6" s="219">
        <f t="shared" si="0"/>
        <v>2023</v>
      </c>
      <c r="H6" s="291">
        <f t="shared" si="1"/>
        <v>15</v>
      </c>
      <c r="I6" s="291">
        <f t="shared" si="2"/>
        <v>29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25</v>
      </c>
      <c r="I12" s="289">
        <f>IF(ISBLANK(D4),"",D4)</f>
        <v>37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23</v>
      </c>
      <c r="I13" s="290">
        <f t="shared" si="4"/>
        <v>37</v>
      </c>
    </row>
    <row r="14" spans="1:9" x14ac:dyDescent="0.25">
      <c r="G14" s="219">
        <f t="shared" si="3"/>
        <v>2023</v>
      </c>
      <c r="H14" s="291">
        <f t="shared" ref="H14:I14" si="5">IF(ISBLANK(C6),"",C6)</f>
        <v>15</v>
      </c>
      <c r="I14" s="291">
        <f t="shared" si="5"/>
        <v>29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1072</v>
      </c>
      <c r="C23" s="71">
        <v>103</v>
      </c>
      <c r="D23" s="71">
        <v>145</v>
      </c>
      <c r="G23" s="217">
        <f>A23</f>
        <v>2021</v>
      </c>
      <c r="H23" s="289">
        <f>IF(ISBLANK(C23),"",C23)</f>
        <v>103</v>
      </c>
      <c r="I23" s="289">
        <f>IF(ISBLANK(D23),"",D23)</f>
        <v>145</v>
      </c>
    </row>
    <row r="24" spans="1:13" x14ac:dyDescent="0.25">
      <c r="A24" s="286">
        <v>2022</v>
      </c>
      <c r="B24" s="214">
        <v>1106</v>
      </c>
      <c r="C24" s="214">
        <v>120</v>
      </c>
      <c r="D24" s="214">
        <v>153</v>
      </c>
      <c r="G24" s="286">
        <f t="shared" ref="G24:G25" si="6">A24</f>
        <v>2022</v>
      </c>
      <c r="H24" s="290">
        <f t="shared" ref="H24:H25" si="7">IF(ISBLANK(C24),"",C24)</f>
        <v>120</v>
      </c>
      <c r="I24" s="290">
        <f t="shared" ref="I24:I25" si="8">IF(ISBLANK(D24),"",D24)</f>
        <v>153</v>
      </c>
    </row>
    <row r="25" spans="1:13" x14ac:dyDescent="0.25">
      <c r="A25" s="218">
        <v>2023</v>
      </c>
      <c r="B25" s="168">
        <v>1177</v>
      </c>
      <c r="C25" s="168">
        <v>80</v>
      </c>
      <c r="D25" s="168">
        <v>158</v>
      </c>
      <c r="G25" s="219">
        <f t="shared" si="6"/>
        <v>2023</v>
      </c>
      <c r="H25" s="291">
        <f t="shared" si="7"/>
        <v>80</v>
      </c>
      <c r="I25" s="291">
        <f t="shared" si="8"/>
        <v>158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103</v>
      </c>
      <c r="I31" s="289">
        <f>IF(ISBLANK(D23),"",D23)</f>
        <v>145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120</v>
      </c>
      <c r="I32" s="290">
        <f t="shared" si="10"/>
        <v>153</v>
      </c>
    </row>
    <row r="33" spans="7:9" x14ac:dyDescent="0.25">
      <c r="G33" s="219">
        <f t="shared" si="9"/>
        <v>2023</v>
      </c>
      <c r="H33" s="291">
        <f t="shared" ref="H33:I33" si="11">IF(ISBLANK(C25),"",C25)</f>
        <v>80</v>
      </c>
      <c r="I33" s="291">
        <f t="shared" si="11"/>
        <v>158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1064223</v>
      </c>
      <c r="C4" s="1077">
        <v>34807</v>
      </c>
      <c r="D4" s="110">
        <v>2640186</v>
      </c>
      <c r="E4" s="70">
        <v>86351</v>
      </c>
      <c r="F4" s="1076">
        <v>0</v>
      </c>
      <c r="G4" s="70">
        <v>0</v>
      </c>
      <c r="H4" s="1078">
        <v>4413306</v>
      </c>
      <c r="I4" s="1077">
        <v>144344</v>
      </c>
    </row>
    <row r="5" spans="1:9" x14ac:dyDescent="0.25">
      <c r="A5" s="587">
        <v>2021</v>
      </c>
      <c r="B5" s="1079">
        <v>1119406</v>
      </c>
      <c r="C5" s="1080">
        <v>36983</v>
      </c>
      <c r="D5" s="160">
        <v>3078889</v>
      </c>
      <c r="E5" s="212">
        <v>101721</v>
      </c>
      <c r="F5" s="1079">
        <v>0</v>
      </c>
      <c r="G5" s="212">
        <v>0</v>
      </c>
      <c r="H5" s="1081">
        <v>4919155</v>
      </c>
      <c r="I5" s="1080">
        <v>162520</v>
      </c>
    </row>
    <row r="6" spans="1:9" x14ac:dyDescent="0.25">
      <c r="A6" s="588">
        <v>2022</v>
      </c>
      <c r="B6" s="1082">
        <v>1241885</v>
      </c>
      <c r="C6" s="1083">
        <v>41888</v>
      </c>
      <c r="D6" s="169">
        <v>3022481</v>
      </c>
      <c r="E6" s="167">
        <v>101946</v>
      </c>
      <c r="F6" s="1082">
        <v>0</v>
      </c>
      <c r="G6" s="167">
        <v>0</v>
      </c>
      <c r="H6" s="1084">
        <v>5098562</v>
      </c>
      <c r="I6" s="1083">
        <v>171970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550128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1102834</v>
      </c>
      <c r="C5" s="1079">
        <v>131376</v>
      </c>
      <c r="D5" s="1080">
        <v>4340</v>
      </c>
      <c r="E5" s="1079">
        <v>123263</v>
      </c>
      <c r="F5" s="1080">
        <v>4072</v>
      </c>
    </row>
    <row r="6" spans="1:6" ht="15.75" thickBot="1" x14ac:dyDescent="0.3">
      <c r="A6" s="960">
        <v>2022</v>
      </c>
      <c r="B6" s="1085">
        <v>536351</v>
      </c>
      <c r="C6" s="1086">
        <v>136532</v>
      </c>
      <c r="D6" s="1087">
        <v>1640</v>
      </c>
      <c r="E6" s="1086">
        <v>142658</v>
      </c>
      <c r="F6" s="1087">
        <v>1713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Црвени крст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182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29648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163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71.38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148.1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27598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25465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1059</v>
      </c>
      <c r="C63" s="548">
        <f>IF(ISBLANK('DEM2'!C7),"-",'DEM2'!C7)</f>
        <v>1101</v>
      </c>
      <c r="D63" s="548"/>
      <c r="E63" s="548">
        <f>IF(ISBLANK('DEM2'!D8),"-",'DEM2'!D8)</f>
        <v>944</v>
      </c>
      <c r="F63" s="548">
        <f>IF(ISBLANK('DEM2'!C8),"-",'DEM2'!C8)</f>
        <v>967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1180</v>
      </c>
      <c r="C64" s="317">
        <f>IF(ISBLANK('DEM2'!F7),"-",'DEM2'!F7)</f>
        <v>1267</v>
      </c>
      <c r="D64" s="789"/>
      <c r="E64" s="317">
        <f>IF(ISBLANK('DEM2'!G8),"-",'DEM2'!G8)</f>
        <v>1108</v>
      </c>
      <c r="F64" s="317">
        <f>IF(ISBLANK('DEM2'!F8),"-",'DEM2'!F8)</f>
        <v>1200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643</v>
      </c>
      <c r="C65" s="345">
        <f>IF(ISBLANK('DEM2'!I7),"-",'DEM2'!I7)</f>
        <v>649</v>
      </c>
      <c r="D65" s="393"/>
      <c r="E65" s="345">
        <f>IF(ISBLANK('DEM2'!J8),"-",'DEM2'!J8)</f>
        <v>618</v>
      </c>
      <c r="F65" s="345">
        <f>IF(ISBLANK('DEM2'!I8),"-",'DEM2'!I8)</f>
        <v>618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2726</v>
      </c>
      <c r="C66" s="317">
        <f>IF(ISBLANK('DEM2'!L7),"-",'DEM2'!L7)</f>
        <v>2854</v>
      </c>
      <c r="D66" s="395"/>
      <c r="E66" s="317">
        <f>IF(ISBLANK('DEM2'!M8),"-",'DEM2'!M8)</f>
        <v>2516</v>
      </c>
      <c r="F66" s="317">
        <f>IF(ISBLANK('DEM2'!L8),"-",'DEM2'!L8)</f>
        <v>2627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2689</v>
      </c>
      <c r="C67" s="317">
        <f>IF(ISBLANK('DEM2'!O7),"-",'DEM2'!O7)</f>
        <v>2756</v>
      </c>
      <c r="D67" s="395"/>
      <c r="E67" s="317">
        <f>IF(ISBLANK('DEM2'!P8),"-",'DEM2'!P8)</f>
        <v>2386</v>
      </c>
      <c r="F67" s="317">
        <f>IF(ISBLANK('DEM2'!O8),"-",'DEM2'!O8)</f>
        <v>2513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9856</v>
      </c>
      <c r="C68" s="414">
        <f>IF(ISBLANK('DEM2'!R7),"-",'DEM2'!R7)</f>
        <v>9919</v>
      </c>
      <c r="D68" s="420"/>
      <c r="E68" s="414">
        <f>IF(ISBLANK('DEM2'!S8),"-",'DEM2'!S8)</f>
        <v>9448</v>
      </c>
      <c r="F68" s="414">
        <f>IF(ISBLANK('DEM2'!R8),"-",'DEM2'!R8)</f>
        <v>9632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15334</v>
      </c>
      <c r="C69" s="463">
        <f>IF(ISBLANK('DEM2'!U7),"-",'DEM2'!U7)</f>
        <v>14934</v>
      </c>
      <c r="D69" s="799"/>
      <c r="E69" s="463">
        <f>IF(ISBLANK('DEM2'!V8),"-",'DEM2'!V8)</f>
        <v>14932</v>
      </c>
      <c r="F69" s="463">
        <f>IF(ISBLANK('DEM2'!U8),"-",'DEM2'!U8)</f>
        <v>14716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13.2</v>
      </c>
      <c r="G115" s="800">
        <f>IF(ISBLANK('DEM2'!E23),"-",'DEM2'!E23)</f>
        <v>13.2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3.3</v>
      </c>
      <c r="G116" s="407">
        <f>IF(ISBLANK('DEM2'!E24),"-",'DEM2'!E24)</f>
        <v>9.6999999999999993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9.5</v>
      </c>
      <c r="G117" s="801">
        <f>IF(ISBLANK('DEM2'!E25),"-",'DEM2'!E25)</f>
        <v>15.6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16057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10515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70440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2508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37.299999999999997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113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34.4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12.8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5098562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171970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3022481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484824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101946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1241885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41888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136532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1640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142658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1713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>
        <f>IF(ISBLANK('EKO4'!B10),"-",'EKO4'!B10)</f>
        <v>420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>
        <f>IF(ISBLANK('EKO4'!B13),"-",'EKO4'!B13)</f>
        <v>1177</v>
      </c>
      <c r="D264" s="1116"/>
      <c r="E264" s="111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>
        <f>IF(ISBLANK('EKO4'!B16),"-",'EKO4'!B16)</f>
        <v>536351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2892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2072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1856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4057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2796</v>
      </c>
      <c r="C300" s="808">
        <f>IF(ISBLANK(POLJ3!C4),"-",POLJ3!C4)</f>
        <v>431</v>
      </c>
      <c r="D300" s="1128">
        <f>IF(ISBLANK(POLJ3!D4),"-",POLJ3!D4)</f>
        <v>2365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3669</v>
      </c>
      <c r="C301" s="789">
        <f>IF(ISBLANK(POLJ3!C5),"-",POLJ3!C5)</f>
        <v>2269</v>
      </c>
      <c r="D301" s="1129">
        <f>IF(ISBLANK(POLJ3!D5),"-",POLJ3!D5)</f>
        <v>1400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18</v>
      </c>
      <c r="C303" s="791">
        <f>IF(ISBLANK(POLJ3!C7),"-",POLJ3!C7)</f>
        <v>6</v>
      </c>
      <c r="D303" s="1110">
        <f>IF(ISBLANK(POLJ3!D7),"-",POLJ3!D7)</f>
        <v>12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2892</v>
      </c>
      <c r="C304" s="807">
        <f>IF(ISBLANK(POLJ3!C8),"-",POLJ3!C8)</f>
        <v>407</v>
      </c>
      <c r="D304" s="1158">
        <f>IF(ISBLANK(POLJ3!D8),"-",POLJ3!D8)</f>
        <v>2485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66.61</v>
      </c>
      <c r="C310" s="1159"/>
      <c r="D310" s="3"/>
      <c r="E310" s="5"/>
      <c r="F310" s="5"/>
      <c r="G310" s="815" t="s">
        <v>765</v>
      </c>
      <c r="H310" s="816">
        <f>IF(ISBLANK(POLJ2!H3),"-",POLJ2!H3)</f>
        <v>1406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4536.62</v>
      </c>
      <c r="C311" s="1160"/>
      <c r="D311" s="3"/>
      <c r="E311" s="5"/>
      <c r="F311" s="5"/>
      <c r="G311" s="810" t="s">
        <v>766</v>
      </c>
      <c r="H311" s="248">
        <f>IF(ISBLANK(POLJ2!H4),"-",POLJ2!H4)</f>
        <v>7449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257.13</v>
      </c>
      <c r="C312" s="1160"/>
      <c r="D312" s="3"/>
      <c r="E312" s="5"/>
      <c r="F312" s="5"/>
      <c r="G312" s="810" t="s">
        <v>767</v>
      </c>
      <c r="H312" s="248">
        <f>IF(ISBLANK(POLJ2!H5),"-",POLJ2!H5)</f>
        <v>1723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175.05</v>
      </c>
      <c r="C313" s="1160"/>
      <c r="D313" s="3"/>
      <c r="E313" s="5"/>
      <c r="F313" s="5"/>
      <c r="G313" s="812" t="s">
        <v>768</v>
      </c>
      <c r="H313" s="249">
        <f>IF(ISBLANK(POLJ2!H6),"-",POLJ2!H6)</f>
        <v>59071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1.23</v>
      </c>
      <c r="C314" s="1160"/>
      <c r="D314" s="3"/>
      <c r="E314" s="5"/>
      <c r="F314" s="5"/>
      <c r="G314" s="814" t="s">
        <v>16</v>
      </c>
      <c r="H314" s="817">
        <f>IF(ISBLANK(POLJ2!H7),"-",POLJ2!H7)</f>
        <v>69649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321.06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5357.7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217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31.4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713</v>
      </c>
      <c r="I364" s="808">
        <f>IF(ISBLANK(OBRAZ2!I6),"-",OBRAZ2!I6)</f>
        <v>438</v>
      </c>
      <c r="J364" s="808">
        <f>IF(ISBLANK(OBRAZ2!J6),"-",OBRAZ2!J6)</f>
        <v>275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356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41</v>
      </c>
      <c r="I365" s="789">
        <f>IF(ISBLANK(OBRAZ2!I7),"-",OBRAZ2!I7)</f>
        <v>41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52.8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26</v>
      </c>
      <c r="I366" s="807">
        <f>IF(ISBLANK(OBRAZ2!I8),"-",OBRAZ2!I8)</f>
        <v>26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236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64.315352697095435</v>
      </c>
      <c r="I377" s="851">
        <f>IF(ISBLANK(OBRAZ2!C14),"-",OBRAZ2!C23)</f>
        <v>67.741935483870961</v>
      </c>
      <c r="J377" s="851">
        <f>IF(ISBLANK(OBRAZ2!D14),"-",OBRAZ2!D23)</f>
        <v>70.828182941903577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22.821576763485478</v>
      </c>
      <c r="I379" s="851">
        <f>IF(ISBLANK(OBRAZ2!C16),"-",OBRAZ2!C25)</f>
        <v>23.14165497896213</v>
      </c>
      <c r="J379" s="851">
        <f>IF(ISBLANK(OBRAZ2!D16),"-",OBRAZ2!D25)</f>
        <v>16.192830655129789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12.863070539419086</v>
      </c>
      <c r="I380" s="852">
        <f>IF(ISBLANK(OBRAZ2!C17),"-",OBRAZ2!C26)</f>
        <v>9.1164095371669003</v>
      </c>
      <c r="J380" s="852">
        <f>IF(ISBLANK(OBRAZ2!D17),"-",OBRAZ2!D26)</f>
        <v>12.978986402966624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16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512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734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496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351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87.5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270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88.5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278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2080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542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>
        <f>IF(ISBLANK(ZDRAV1!B4),"-",ZDRAV1!B4)</f>
        <v>47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>
        <f>IF(ISBLANK(ZDRAV1!B5),"-",ZDRAV1!B5)</f>
        <v>1.6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628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13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438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7.7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50.8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38.1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>
        <f>IF(ISBLANK(SAOBINFR1!B4),"-",SAOBINFR1!B4)</f>
        <v>102.232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1.4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5315.08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>
        <f>IF(ISBLANK(INDEKSI1!B6),"-",INDEKSI1!B6)</f>
        <v>15.3612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>
        <f>IF(ISBLANK(INDEKSI1!B7),"-",INDEKSI1!B7)</f>
        <v>71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>
        <f>IF(ISBLANK(INDEKSI1!B8),"-",INDEKSI1!B8)</f>
        <v>44.95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3257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9667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7563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13853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37.299999999999997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15.3612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71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44.95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15.3612</v>
      </c>
      <c r="E6" s="609">
        <v>71</v>
      </c>
      <c r="F6" s="716">
        <v>44.95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2892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1856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2072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66.61</v>
      </c>
      <c r="G3" s="217" t="s">
        <v>765</v>
      </c>
      <c r="H3" s="71">
        <v>1406</v>
      </c>
    </row>
    <row r="4" spans="1:9" x14ac:dyDescent="0.25">
      <c r="A4" s="286" t="s">
        <v>760</v>
      </c>
      <c r="B4" s="214">
        <v>4536.62</v>
      </c>
      <c r="G4" s="286" t="s">
        <v>766</v>
      </c>
      <c r="H4" s="214">
        <v>7449</v>
      </c>
    </row>
    <row r="5" spans="1:9" x14ac:dyDescent="0.25">
      <c r="A5" s="286" t="s">
        <v>761</v>
      </c>
      <c r="B5" s="214">
        <v>257.13</v>
      </c>
      <c r="G5" s="286" t="s">
        <v>767</v>
      </c>
      <c r="H5" s="214">
        <v>1723</v>
      </c>
    </row>
    <row r="6" spans="1:9" x14ac:dyDescent="0.25">
      <c r="A6" s="286" t="s">
        <v>762</v>
      </c>
      <c r="B6" s="214">
        <v>175.05</v>
      </c>
      <c r="G6" s="286" t="s">
        <v>768</v>
      </c>
      <c r="H6" s="214">
        <v>59071</v>
      </c>
    </row>
    <row r="7" spans="1:9" x14ac:dyDescent="0.25">
      <c r="A7" s="286" t="s">
        <v>763</v>
      </c>
      <c r="B7" s="214">
        <v>1.23</v>
      </c>
      <c r="G7" s="1" t="s">
        <v>24</v>
      </c>
      <c r="H7" s="288">
        <v>69649</v>
      </c>
    </row>
    <row r="8" spans="1:9" x14ac:dyDescent="0.25">
      <c r="A8" s="287" t="s">
        <v>764</v>
      </c>
      <c r="B8" s="73">
        <v>321.06</v>
      </c>
    </row>
    <row r="9" spans="1:9" x14ac:dyDescent="0.25">
      <c r="A9" s="1" t="s">
        <v>24</v>
      </c>
      <c r="B9" s="288">
        <v>5357.7</v>
      </c>
      <c r="I9" s="41" t="s">
        <v>876</v>
      </c>
    </row>
    <row r="10" spans="1:9" x14ac:dyDescent="0.25">
      <c r="G10" s="29" t="s">
        <v>775</v>
      </c>
      <c r="H10" s="58">
        <v>4057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2796</v>
      </c>
      <c r="C4" s="55">
        <v>431</v>
      </c>
      <c r="D4" s="110">
        <v>2365</v>
      </c>
    </row>
    <row r="5" spans="1:4" ht="30" customHeight="1" x14ac:dyDescent="0.25">
      <c r="A5" s="274" t="s">
        <v>884</v>
      </c>
      <c r="B5" s="212">
        <v>3669</v>
      </c>
      <c r="C5" s="58">
        <v>2269</v>
      </c>
      <c r="D5" s="160">
        <v>1400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18</v>
      </c>
      <c r="C7" s="58">
        <v>6</v>
      </c>
      <c r="D7" s="160">
        <v>12</v>
      </c>
    </row>
    <row r="8" spans="1:4" x14ac:dyDescent="0.25">
      <c r="A8" s="201" t="s">
        <v>774</v>
      </c>
      <c r="B8" s="72">
        <v>2892</v>
      </c>
      <c r="C8" s="61">
        <v>407</v>
      </c>
      <c r="D8" s="111">
        <v>2485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61.842463886617608</v>
      </c>
      <c r="C15" s="278">
        <f>D5/B5*100</f>
        <v>38.157536113382392</v>
      </c>
    </row>
    <row r="16" spans="1:4" ht="30" x14ac:dyDescent="0.25">
      <c r="A16" s="279" t="s">
        <v>821</v>
      </c>
      <c r="B16" s="283">
        <f>C4/B4*100</f>
        <v>15.414878397711016</v>
      </c>
      <c r="C16" s="280">
        <f>D4/B4*100</f>
        <v>84.585121602288979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61.842463886617608</v>
      </c>
      <c r="C22" s="278">
        <f t="shared" si="0"/>
        <v>38.157536113382392</v>
      </c>
    </row>
    <row r="23" spans="1:3" ht="30" x14ac:dyDescent="0.25">
      <c r="A23" s="279" t="s">
        <v>858</v>
      </c>
      <c r="B23" s="285">
        <f t="shared" si="0"/>
        <v>15.414878397711016</v>
      </c>
      <c r="C23" s="284">
        <f t="shared" si="0"/>
        <v>84.585121602288979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217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31.4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52.8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721</v>
      </c>
      <c r="C6" s="973">
        <v>448</v>
      </c>
      <c r="D6" s="945">
        <v>273</v>
      </c>
      <c r="E6" s="973">
        <v>723</v>
      </c>
      <c r="F6" s="973">
        <v>425</v>
      </c>
      <c r="G6" s="945">
        <v>298</v>
      </c>
      <c r="H6" s="599">
        <v>713</v>
      </c>
      <c r="I6" s="616">
        <v>438</v>
      </c>
      <c r="J6" s="945">
        <v>275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19</v>
      </c>
      <c r="C7" s="975">
        <v>19</v>
      </c>
      <c r="D7" s="976">
        <v>0</v>
      </c>
      <c r="E7" s="975">
        <v>18</v>
      </c>
      <c r="F7" s="975">
        <v>13</v>
      </c>
      <c r="G7" s="976">
        <v>5</v>
      </c>
      <c r="H7" s="753">
        <v>41</v>
      </c>
      <c r="I7" s="690">
        <v>41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118</v>
      </c>
      <c r="C8" s="978">
        <v>67</v>
      </c>
      <c r="D8" s="979">
        <v>51</v>
      </c>
      <c r="E8" s="978">
        <v>30</v>
      </c>
      <c r="F8" s="978">
        <v>9</v>
      </c>
      <c r="G8" s="979">
        <v>21</v>
      </c>
      <c r="H8" s="754">
        <v>26</v>
      </c>
      <c r="I8" s="691">
        <v>26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465</v>
      </c>
      <c r="C14" s="751">
        <v>483</v>
      </c>
      <c r="D14" s="751">
        <v>573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165</v>
      </c>
      <c r="C16" s="1029">
        <v>165</v>
      </c>
      <c r="D16" s="751">
        <v>131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93</v>
      </c>
      <c r="C17" s="752">
        <v>65</v>
      </c>
      <c r="D17" s="752">
        <v>105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64.315352697095435</v>
      </c>
      <c r="C23" s="290">
        <f>C14/SUM(C12:C17)*100</f>
        <v>67.741935483870961</v>
      </c>
      <c r="D23" s="290">
        <f>D14/SUM(D12:D17)*100</f>
        <v>70.828182941903577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22.821576763485478</v>
      </c>
      <c r="C25" s="290">
        <f>C16/SUM(C12:C17)*100</f>
        <v>23.14165497896213</v>
      </c>
      <c r="D25" s="290">
        <f>D16/SUM(D12:D17)*100</f>
        <v>16.192830655129789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12.863070539419086</v>
      </c>
      <c r="C26" s="291">
        <f>C17/SUM(C12:C17)*100</f>
        <v>9.1164095371669003</v>
      </c>
      <c r="D26" s="291">
        <f>D17/SUM(D12:D17)*100</f>
        <v>12.978986402966624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31.3</v>
      </c>
      <c r="C7" s="600">
        <v>30.8</v>
      </c>
      <c r="D7" s="600">
        <v>27.3</v>
      </c>
    </row>
    <row r="8" spans="1:6" x14ac:dyDescent="0.25">
      <c r="A8" s="695" t="s">
        <v>944</v>
      </c>
      <c r="B8" s="751">
        <v>68.7</v>
      </c>
      <c r="C8" s="751">
        <v>5.3</v>
      </c>
      <c r="D8" s="751">
        <v>19.8</v>
      </c>
    </row>
    <row r="9" spans="1:6" x14ac:dyDescent="0.25">
      <c r="A9" s="696" t="s">
        <v>224</v>
      </c>
      <c r="B9" s="752">
        <v>0</v>
      </c>
      <c r="C9" s="752">
        <v>63.9</v>
      </c>
      <c r="D9" s="752">
        <v>53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31.3</v>
      </c>
      <c r="C13" s="697">
        <f t="shared" ref="C13:D13" si="1">IF(ISBLANK(C7),"",C7)</f>
        <v>30.8</v>
      </c>
      <c r="D13" s="697">
        <f t="shared" si="1"/>
        <v>27.3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68.7</v>
      </c>
      <c r="C14" s="698">
        <f t="shared" si="2"/>
        <v>5.3</v>
      </c>
      <c r="D14" s="698">
        <f t="shared" si="2"/>
        <v>19.8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63.9</v>
      </c>
      <c r="D15" s="699">
        <f t="shared" si="2"/>
        <v>53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31.3</v>
      </c>
      <c r="C18" s="697">
        <f t="shared" ref="C18:D18" si="4">IF(ISBLANK(C7),"",C7)</f>
        <v>30.8</v>
      </c>
      <c r="D18" s="697">
        <f t="shared" si="4"/>
        <v>27.3</v>
      </c>
    </row>
    <row r="19" spans="1:5" x14ac:dyDescent="0.25">
      <c r="A19" s="701" t="s">
        <v>1632</v>
      </c>
      <c r="B19" s="698">
        <f t="shared" ref="B19:D20" si="5">IF(ISBLANK(B8),"",B8)</f>
        <v>68.7</v>
      </c>
      <c r="C19" s="698">
        <f t="shared" si="5"/>
        <v>5.3</v>
      </c>
      <c r="D19" s="698">
        <f t="shared" si="5"/>
        <v>19.8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63.9</v>
      </c>
      <c r="D20" s="699">
        <f t="shared" si="5"/>
        <v>53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74</v>
      </c>
      <c r="C5" s="611">
        <v>75.099999999999994</v>
      </c>
      <c r="D5" s="1030">
        <v>74.599999999999994</v>
      </c>
      <c r="F5" s="28"/>
      <c r="G5" s="693">
        <f>A5</f>
        <v>2020</v>
      </c>
      <c r="H5" s="669">
        <f>IF(ISBLANK(B5),"",B5)</f>
        <v>74</v>
      </c>
      <c r="I5" s="618">
        <f t="shared" ref="H5:I7" si="0">IF(ISBLANK(C5),"",C5)</f>
        <v>75.099999999999994</v>
      </c>
    </row>
    <row r="6" spans="1:10" x14ac:dyDescent="0.25">
      <c r="A6" s="749">
        <v>2021</v>
      </c>
      <c r="B6" s="601">
        <v>95.8</v>
      </c>
      <c r="C6" s="612">
        <v>72.2</v>
      </c>
      <c r="D6" s="946">
        <v>82.1</v>
      </c>
      <c r="F6" s="44"/>
      <c r="G6" s="693">
        <f t="shared" ref="G6:G7" si="1">A6</f>
        <v>2021</v>
      </c>
      <c r="H6" s="670">
        <f t="shared" si="0"/>
        <v>95.8</v>
      </c>
      <c r="I6" s="619">
        <f t="shared" si="0"/>
        <v>72.2</v>
      </c>
    </row>
    <row r="7" spans="1:10" x14ac:dyDescent="0.25">
      <c r="A7" s="750">
        <v>2022</v>
      </c>
      <c r="B7" s="601">
        <v>63.3</v>
      </c>
      <c r="C7" s="612">
        <v>80.400000000000006</v>
      </c>
      <c r="D7" s="946">
        <v>71.7</v>
      </c>
      <c r="F7" s="44"/>
      <c r="G7" s="693">
        <f t="shared" si="1"/>
        <v>2022</v>
      </c>
      <c r="H7" s="671">
        <f t="shared" si="0"/>
        <v>63.3</v>
      </c>
      <c r="I7" s="620">
        <f t="shared" si="0"/>
        <v>80.400000000000006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74</v>
      </c>
      <c r="I13" s="618">
        <f>IF(ISBLANK(C5),"",C5)</f>
        <v>75.099999999999994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95.8</v>
      </c>
      <c r="I14" s="619">
        <f t="shared" si="3"/>
        <v>72.2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63.3</v>
      </c>
      <c r="I15" s="620">
        <f t="shared" si="4"/>
        <v>80.400000000000006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Црвени крст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182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29648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163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71.38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148.1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27598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25465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1059</v>
      </c>
      <c r="C63" s="548">
        <f>IF(ISBLANK('DEM2'!C7),"-",'DEM2'!C7)</f>
        <v>1101</v>
      </c>
      <c r="D63" s="548"/>
      <c r="E63" s="548">
        <f>IF(ISBLANK('DEM2'!D8),"-",'DEM2'!D8)</f>
        <v>944</v>
      </c>
      <c r="F63" s="548">
        <f>IF(ISBLANK('DEM2'!C8),"-",'DEM2'!C8)</f>
        <v>967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1180</v>
      </c>
      <c r="C64" s="317">
        <f>IF(ISBLANK('DEM2'!F7),"-",'DEM2'!F7)</f>
        <v>1267</v>
      </c>
      <c r="D64" s="789"/>
      <c r="E64" s="317">
        <f>IF(ISBLANK('DEM2'!G8),"-",'DEM2'!G8)</f>
        <v>1108</v>
      </c>
      <c r="F64" s="317">
        <f>IF(ISBLANK('DEM2'!F8),"-",'DEM2'!F8)</f>
        <v>1200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643</v>
      </c>
      <c r="C65" s="345">
        <f>IF(ISBLANK('DEM2'!I7),"-",'DEM2'!I7)</f>
        <v>649</v>
      </c>
      <c r="D65" s="393"/>
      <c r="E65" s="345">
        <f>IF(ISBLANK('DEM2'!J8),"-",'DEM2'!J8)</f>
        <v>618</v>
      </c>
      <c r="F65" s="345">
        <f>IF(ISBLANK('DEM2'!I8),"-",'DEM2'!I8)</f>
        <v>618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2726</v>
      </c>
      <c r="C66" s="348">
        <f>IF(ISBLANK('DEM2'!L7),"-",'DEM2'!L7)</f>
        <v>2854</v>
      </c>
      <c r="D66" s="394"/>
      <c r="E66" s="348">
        <f>IF(ISBLANK('DEM2'!M8),"-",'DEM2'!M8)</f>
        <v>2516</v>
      </c>
      <c r="F66" s="348">
        <f>IF(ISBLANK('DEM2'!L8),"-",'DEM2'!L8)</f>
        <v>2627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2689</v>
      </c>
      <c r="C67" s="345">
        <f>IF(ISBLANK('DEM2'!O7),"-",'DEM2'!O7)</f>
        <v>2756</v>
      </c>
      <c r="D67" s="393"/>
      <c r="E67" s="345">
        <f>IF(ISBLANK('DEM2'!P8),"-",'DEM2'!P8)</f>
        <v>2386</v>
      </c>
      <c r="F67" s="345">
        <f>IF(ISBLANK('DEM2'!O8),"-",'DEM2'!O8)</f>
        <v>2513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9856</v>
      </c>
      <c r="C68" s="317">
        <f>IF(ISBLANK('DEM2'!R7),"-",'DEM2'!R7)</f>
        <v>9919</v>
      </c>
      <c r="D68" s="395"/>
      <c r="E68" s="317">
        <f>IF(ISBLANK('DEM2'!S8),"-",'DEM2'!S8)</f>
        <v>9448</v>
      </c>
      <c r="F68" s="317">
        <f>IF(ISBLANK('DEM2'!R8),"-",'DEM2'!R8)</f>
        <v>9632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15334</v>
      </c>
      <c r="C69" s="463">
        <f>IF(ISBLANK('DEM2'!U7),"-",'DEM2'!U7)</f>
        <v>14934</v>
      </c>
      <c r="D69" s="799"/>
      <c r="E69" s="463">
        <f>IF(ISBLANK('DEM2'!V8),"-",'DEM2'!V8)</f>
        <v>14932</v>
      </c>
      <c r="F69" s="463">
        <f>IF(ISBLANK('DEM2'!U8),"-",'DEM2'!U8)</f>
        <v>14716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13.2</v>
      </c>
      <c r="G115" s="800">
        <f>IF(ISBLANK('DEM2'!E23),"-",'DEM2'!E23)</f>
        <v>13.2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3.3</v>
      </c>
      <c r="G116" s="407">
        <f>IF(ISBLANK('DEM2'!E24),"-",'DEM2'!E24)</f>
        <v>9.6999999999999993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9.5</v>
      </c>
      <c r="G117" s="801">
        <f>IF(ISBLANK('DEM2'!E25),"-",'DEM2'!E25)</f>
        <v>15.6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16057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10515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70440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2508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37.299999999999997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113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34.4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12.8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5098562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171970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3022481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484824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101946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1241885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41888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136532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1640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142658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1713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>
        <f>IF(ISBLANK('EKO4'!B10),"-",'EKO4'!B10)</f>
        <v>420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1177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>
        <f>IF(ISBLANK('EKO4'!B16),"-",'EKO4'!B16)</f>
        <v>536351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2892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2072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1856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4057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2796</v>
      </c>
      <c r="C300" s="808">
        <f>IF(ISBLANK(POLJ3!C4),"-",POLJ3!C4)</f>
        <v>431</v>
      </c>
      <c r="D300" s="1128">
        <f>IF(ISBLANK(POLJ3!D4),"-",POLJ3!D4)</f>
        <v>2365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3669</v>
      </c>
      <c r="C301" s="789">
        <f>IF(ISBLANK(POLJ3!C5),"-",POLJ3!C5)</f>
        <v>2269</v>
      </c>
      <c r="D301" s="1129">
        <f>IF(ISBLANK(POLJ3!D5),"-",POLJ3!D5)</f>
        <v>1400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18</v>
      </c>
      <c r="C303" s="791">
        <f>IF(ISBLANK(POLJ3!C7),"-",POLJ3!C7)</f>
        <v>6</v>
      </c>
      <c r="D303" s="1110">
        <f>IF(ISBLANK(POLJ3!D7),"-",POLJ3!D7)</f>
        <v>12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2892</v>
      </c>
      <c r="C304" s="807">
        <f>IF(ISBLANK(POLJ3!C8),"-",POLJ3!C8)</f>
        <v>407</v>
      </c>
      <c r="D304" s="1158">
        <f>IF(ISBLANK(POLJ3!D8),"-",POLJ3!D8)</f>
        <v>2485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66.61</v>
      </c>
      <c r="C310" s="1159"/>
      <c r="D310" s="3"/>
      <c r="E310" s="5"/>
      <c r="F310" s="5"/>
      <c r="G310" s="815" t="s">
        <v>854</v>
      </c>
      <c r="H310" s="816">
        <f>IF(ISBLANK(POLJ2!H3),"-",POLJ2!H3)</f>
        <v>1406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4536.62</v>
      </c>
      <c r="C311" s="1160"/>
      <c r="D311" s="3"/>
      <c r="E311" s="5"/>
      <c r="F311" s="5"/>
      <c r="G311" s="810" t="s">
        <v>855</v>
      </c>
      <c r="H311" s="248">
        <f>IF(ISBLANK(POLJ2!H4),"-",POLJ2!H4)</f>
        <v>7449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257.13</v>
      </c>
      <c r="C312" s="1160"/>
      <c r="D312" s="3"/>
      <c r="E312" s="5"/>
      <c r="F312" s="5"/>
      <c r="G312" s="810" t="s">
        <v>856</v>
      </c>
      <c r="H312" s="248">
        <f>IF(ISBLANK(POLJ2!H5),"-",POLJ2!H5)</f>
        <v>1723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175.05</v>
      </c>
      <c r="C313" s="1160"/>
      <c r="D313" s="3"/>
      <c r="E313" s="5"/>
      <c r="F313" s="5"/>
      <c r="G313" s="812" t="s">
        <v>857</v>
      </c>
      <c r="H313" s="249">
        <f>IF(ISBLANK(POLJ2!H6),"-",POLJ2!H6)</f>
        <v>59071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1.23</v>
      </c>
      <c r="C314" s="1160"/>
      <c r="D314" s="3"/>
      <c r="E314" s="5"/>
      <c r="F314" s="5"/>
      <c r="G314" s="814" t="s">
        <v>847</v>
      </c>
      <c r="H314" s="817">
        <f>IF(ISBLANK(POLJ2!H7),"-",POLJ2!H7)</f>
        <v>69649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321.06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5357.7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0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217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31.4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713</v>
      </c>
      <c r="I364" s="808">
        <f>IF(ISBLANK(OBRAZ2!I6),"-",OBRAZ2!I6)</f>
        <v>438</v>
      </c>
      <c r="J364" s="808">
        <f>IF(ISBLANK(OBRAZ2!J6),"-",OBRAZ2!J6)</f>
        <v>275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356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41</v>
      </c>
      <c r="I365" s="416">
        <f>IF(ISBLANK(OBRAZ2!I7),"-",OBRAZ2!I7)</f>
        <v>41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52.8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26</v>
      </c>
      <c r="I366" s="807">
        <f>IF(ISBLANK(OBRAZ2!I8),"-",OBRAZ2!I8)</f>
        <v>26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236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64.315352697095435</v>
      </c>
      <c r="I377" s="851">
        <f>IF(ISBLANK(OBRAZ2!C14),"-",OBRAZ2!C23)</f>
        <v>67.741935483870961</v>
      </c>
      <c r="J377" s="851">
        <f>IF(ISBLANK(OBRAZ2!D14),"-",OBRAZ2!D23)</f>
        <v>70.828182941903577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22.821576763485478</v>
      </c>
      <c r="I379" s="851">
        <f>IF(ISBLANK(OBRAZ2!C16),"-",OBRAZ2!C25)</f>
        <v>23.14165497896213</v>
      </c>
      <c r="J379" s="851">
        <f>IF(ISBLANK(OBRAZ2!D16),"-",OBRAZ2!D25)</f>
        <v>16.192830655129789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12.863070539419086</v>
      </c>
      <c r="I380" s="852">
        <f>IF(ISBLANK(OBRAZ2!C17),"-",OBRAZ2!C26)</f>
        <v>9.1164095371669003</v>
      </c>
      <c r="J380" s="852">
        <f>IF(ISBLANK(OBRAZ2!D17),"-",OBRAZ2!D26)</f>
        <v>12.978986402966624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16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512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734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496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351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87.5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270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88.5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278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2080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542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>
        <f>IF(ISBLANK(ZDRAV1!B4),"-",ZDRAV1!B4)</f>
        <v>47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>
        <f>IF(ISBLANK(ZDRAV1!B5),"-",ZDRAV1!B5)</f>
        <v>1.6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628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13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438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7.7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50.8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38.1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>
        <f>IF(ISBLANK(SAOBINFR1!B4),"-",SAOBINFR1!B4)</f>
        <v>102.232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1.4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5315.08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>
        <f>IF(ISBLANK(INDEKSI1!B6),"-",INDEKSI1!B6)</f>
        <v>15.3612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>
        <f>IF(ISBLANK(INDEKSI1!B7),"-",INDEKSI1!B7)</f>
        <v>71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>
        <f>IF(ISBLANK(INDEKSI1!B8),"-",INDEKSI1!B8)</f>
        <v>44.95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3257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9667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7563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13853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0</v>
      </c>
      <c r="C6" s="601">
        <v>13</v>
      </c>
      <c r="D6" s="612">
        <v>3</v>
      </c>
      <c r="E6" s="612">
        <v>10</v>
      </c>
      <c r="F6" s="1033">
        <v>159</v>
      </c>
      <c r="G6" s="612">
        <v>73</v>
      </c>
      <c r="H6" s="980">
        <v>86</v>
      </c>
      <c r="I6" s="1034">
        <v>20.3</v>
      </c>
      <c r="J6" s="612">
        <v>18.600000000000001</v>
      </c>
      <c r="K6" s="1035">
        <v>22</v>
      </c>
      <c r="L6" s="1033">
        <v>306</v>
      </c>
      <c r="M6" s="612">
        <v>163</v>
      </c>
      <c r="N6" s="1028">
        <v>143</v>
      </c>
      <c r="O6" s="1034">
        <v>39.700000000000003</v>
      </c>
      <c r="P6" s="612">
        <v>40.1</v>
      </c>
      <c r="Q6" s="1028">
        <v>39.200000000000003</v>
      </c>
      <c r="R6" s="1033">
        <v>258</v>
      </c>
      <c r="S6" s="612">
        <v>133</v>
      </c>
      <c r="T6" s="1035">
        <v>125</v>
      </c>
    </row>
    <row r="7" spans="1:20" x14ac:dyDescent="0.25">
      <c r="A7" s="286">
        <v>2021</v>
      </c>
      <c r="B7" s="602">
        <v>0</v>
      </c>
      <c r="C7" s="601">
        <v>13</v>
      </c>
      <c r="D7" s="612">
        <v>3</v>
      </c>
      <c r="E7" s="612">
        <v>10</v>
      </c>
      <c r="F7" s="1033">
        <v>160</v>
      </c>
      <c r="G7" s="612">
        <v>72</v>
      </c>
      <c r="H7" s="980">
        <v>88</v>
      </c>
      <c r="I7" s="1034">
        <v>21</v>
      </c>
      <c r="J7" s="612">
        <v>19.3</v>
      </c>
      <c r="K7" s="1035">
        <v>22.6</v>
      </c>
      <c r="L7" s="1033">
        <v>323</v>
      </c>
      <c r="M7" s="612">
        <v>185</v>
      </c>
      <c r="N7" s="1028">
        <v>138</v>
      </c>
      <c r="O7" s="1034">
        <v>40.9</v>
      </c>
      <c r="P7" s="612">
        <v>45.2</v>
      </c>
      <c r="Q7" s="1028">
        <v>36.299999999999997</v>
      </c>
      <c r="R7" s="1033">
        <v>230</v>
      </c>
      <c r="S7" s="612">
        <v>117</v>
      </c>
      <c r="T7" s="1035">
        <v>113</v>
      </c>
    </row>
    <row r="8" spans="1:20" x14ac:dyDescent="0.25">
      <c r="A8" s="219">
        <v>2022</v>
      </c>
      <c r="B8" s="617">
        <v>0</v>
      </c>
      <c r="C8" s="947">
        <v>13</v>
      </c>
      <c r="D8" s="981">
        <v>3</v>
      </c>
      <c r="E8" s="981">
        <v>10</v>
      </c>
      <c r="F8" s="1036">
        <v>217</v>
      </c>
      <c r="G8" s="981">
        <v>102</v>
      </c>
      <c r="H8" s="979">
        <v>115</v>
      </c>
      <c r="I8" s="754">
        <v>31.4</v>
      </c>
      <c r="J8" s="981">
        <v>30.8</v>
      </c>
      <c r="K8" s="1037">
        <v>31.9</v>
      </c>
      <c r="L8" s="1036">
        <v>356</v>
      </c>
      <c r="M8" s="981">
        <v>175</v>
      </c>
      <c r="N8" s="691">
        <v>181</v>
      </c>
      <c r="O8" s="754">
        <v>52.8</v>
      </c>
      <c r="P8" s="981">
        <v>49.7</v>
      </c>
      <c r="Q8" s="691">
        <v>56.2</v>
      </c>
      <c r="R8" s="1036">
        <v>236</v>
      </c>
      <c r="S8" s="981">
        <v>131</v>
      </c>
      <c r="T8" s="1037">
        <v>105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512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734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496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351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87.5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270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88.5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278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50.793650793650791</v>
      </c>
      <c r="C21" s="739">
        <f>B10/(B7+B10)*100</f>
        <v>49.206349206349202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67.649769585253466</v>
      </c>
      <c r="C22" s="739">
        <f>B11/(B8+B11)*100</f>
        <v>32.350230414746548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50.793650793650791</v>
      </c>
      <c r="C26" s="739">
        <f>C21</f>
        <v>49.206349206349202</v>
      </c>
    </row>
    <row r="27" spans="1:10" ht="24.75" x14ac:dyDescent="0.25">
      <c r="A27" s="742" t="s">
        <v>1407</v>
      </c>
      <c r="B27" s="739">
        <f>B22</f>
        <v>67.649769585253466</v>
      </c>
      <c r="C27" s="739">
        <f>C22</f>
        <v>32.350230414746548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5</v>
      </c>
      <c r="D5" s="914" t="s">
        <v>5</v>
      </c>
      <c r="E5" s="211"/>
      <c r="F5" s="125">
        <v>2021</v>
      </c>
      <c r="G5" s="70">
        <v>7</v>
      </c>
      <c r="H5" s="55">
        <v>2</v>
      </c>
      <c r="I5" s="110">
        <v>5</v>
      </c>
      <c r="J5" s="70">
        <v>16</v>
      </c>
      <c r="K5" s="55">
        <v>1</v>
      </c>
      <c r="L5" s="110">
        <v>15</v>
      </c>
      <c r="M5" s="70">
        <v>556</v>
      </c>
      <c r="N5" s="55">
        <v>737</v>
      </c>
      <c r="O5" s="70">
        <v>518</v>
      </c>
      <c r="P5" s="110">
        <v>334</v>
      </c>
    </row>
    <row r="6" spans="1:16" x14ac:dyDescent="0.25">
      <c r="A6" s="923" t="s">
        <v>259</v>
      </c>
      <c r="B6" s="1096">
        <v>1</v>
      </c>
      <c r="C6" s="1097">
        <v>15</v>
      </c>
      <c r="D6" s="915" t="s">
        <v>5</v>
      </c>
      <c r="E6" s="254"/>
      <c r="F6" s="125">
        <v>2022</v>
      </c>
      <c r="G6" s="212">
        <v>7</v>
      </c>
      <c r="H6" s="58">
        <v>2</v>
      </c>
      <c r="I6" s="160">
        <v>5</v>
      </c>
      <c r="J6" s="212">
        <v>16</v>
      </c>
      <c r="K6" s="58">
        <v>1</v>
      </c>
      <c r="L6" s="160">
        <v>15</v>
      </c>
      <c r="M6" s="212">
        <v>512</v>
      </c>
      <c r="N6" s="58">
        <v>734</v>
      </c>
      <c r="O6" s="212">
        <v>496</v>
      </c>
      <c r="P6" s="160">
        <v>351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2</v>
      </c>
      <c r="I7" s="169">
        <v>5</v>
      </c>
      <c r="J7" s="167"/>
      <c r="K7" s="94"/>
      <c r="L7" s="169"/>
      <c r="M7" s="167">
        <v>1028</v>
      </c>
      <c r="N7" s="94">
        <v>992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87.3</v>
      </c>
      <c r="C5" s="611">
        <v>87.8</v>
      </c>
      <c r="D5" s="945">
        <v>86.7</v>
      </c>
      <c r="E5" s="610"/>
      <c r="F5" s="611"/>
      <c r="G5" s="945"/>
      <c r="H5" s="610"/>
      <c r="I5" s="611"/>
      <c r="J5" s="945"/>
      <c r="K5" s="610">
        <v>272</v>
      </c>
      <c r="L5" s="611">
        <v>139</v>
      </c>
      <c r="M5" s="945">
        <v>133</v>
      </c>
      <c r="N5" s="610">
        <v>84.5</v>
      </c>
      <c r="O5" s="611">
        <v>83.2</v>
      </c>
      <c r="P5" s="945">
        <v>85.8</v>
      </c>
      <c r="Q5" s="610">
        <v>1.3</v>
      </c>
      <c r="R5" s="611">
        <v>1.6</v>
      </c>
      <c r="S5" s="945">
        <v>0.9</v>
      </c>
    </row>
    <row r="6" spans="1:19" x14ac:dyDescent="0.25">
      <c r="A6" s="286">
        <v>2021</v>
      </c>
      <c r="B6" s="457">
        <v>84.8</v>
      </c>
      <c r="C6" s="458">
        <v>84.8</v>
      </c>
      <c r="D6" s="976">
        <v>84.8</v>
      </c>
      <c r="E6" s="457">
        <v>0</v>
      </c>
      <c r="F6" s="458">
        <v>0</v>
      </c>
      <c r="G6" s="976">
        <v>0</v>
      </c>
      <c r="H6" s="457">
        <v>139</v>
      </c>
      <c r="I6" s="458">
        <v>107</v>
      </c>
      <c r="J6" s="976">
        <v>32</v>
      </c>
      <c r="K6" s="457">
        <v>294</v>
      </c>
      <c r="L6" s="458">
        <v>151</v>
      </c>
      <c r="M6" s="976">
        <v>143</v>
      </c>
      <c r="N6" s="457">
        <v>93</v>
      </c>
      <c r="O6" s="458">
        <v>93.8</v>
      </c>
      <c r="P6" s="976">
        <v>92.3</v>
      </c>
      <c r="Q6" s="457">
        <v>0.1</v>
      </c>
      <c r="R6" s="458">
        <v>0.2</v>
      </c>
      <c r="S6" s="976">
        <v>0</v>
      </c>
    </row>
    <row r="7" spans="1:19" x14ac:dyDescent="0.25">
      <c r="A7" s="286">
        <v>2022</v>
      </c>
      <c r="B7" s="601">
        <v>87.5</v>
      </c>
      <c r="C7" s="612">
        <v>87.8</v>
      </c>
      <c r="D7" s="980">
        <v>87.2</v>
      </c>
      <c r="E7" s="601">
        <v>0</v>
      </c>
      <c r="F7" s="612">
        <v>0</v>
      </c>
      <c r="G7" s="980">
        <v>0</v>
      </c>
      <c r="H7" s="601">
        <v>132</v>
      </c>
      <c r="I7" s="612">
        <v>99</v>
      </c>
      <c r="J7" s="980">
        <v>33</v>
      </c>
      <c r="K7" s="601">
        <v>270</v>
      </c>
      <c r="L7" s="612">
        <v>129</v>
      </c>
      <c r="M7" s="980">
        <v>141</v>
      </c>
      <c r="N7" s="601">
        <v>88.5</v>
      </c>
      <c r="O7" s="612">
        <v>81.099999999999994</v>
      </c>
      <c r="P7" s="980">
        <v>96.6</v>
      </c>
      <c r="Q7" s="601">
        <v>0.7</v>
      </c>
      <c r="R7" s="612">
        <v>1.3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278</v>
      </c>
      <c r="I8" s="981">
        <v>158</v>
      </c>
      <c r="J8" s="979">
        <v>120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3022481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101946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422</v>
      </c>
      <c r="C5" s="616">
        <v>387</v>
      </c>
      <c r="D5" s="616">
        <v>35</v>
      </c>
      <c r="E5" s="599">
        <v>1663</v>
      </c>
      <c r="F5" s="616">
        <v>1330</v>
      </c>
      <c r="G5" s="945">
        <v>333</v>
      </c>
      <c r="H5" s="616">
        <v>0</v>
      </c>
      <c r="I5" s="616">
        <v>0</v>
      </c>
      <c r="J5" s="616">
        <v>0</v>
      </c>
      <c r="K5" s="217">
        <f>SUM(B5,E5,H5)</f>
        <v>2085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376</v>
      </c>
      <c r="C6" s="612">
        <v>345</v>
      </c>
      <c r="D6" s="946">
        <v>31</v>
      </c>
      <c r="E6" s="601">
        <v>1635</v>
      </c>
      <c r="F6" s="612">
        <v>1276</v>
      </c>
      <c r="G6" s="946">
        <v>359</v>
      </c>
      <c r="H6" s="601">
        <v>0</v>
      </c>
      <c r="I6" s="612">
        <v>0</v>
      </c>
      <c r="J6" s="612">
        <v>0</v>
      </c>
      <c r="K6" s="218">
        <f>SUM(B6,E6,H6)</f>
        <v>2011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368</v>
      </c>
      <c r="C7" s="612">
        <v>341</v>
      </c>
      <c r="D7" s="946">
        <v>27</v>
      </c>
      <c r="E7" s="601">
        <v>1712</v>
      </c>
      <c r="F7" s="612">
        <v>1331</v>
      </c>
      <c r="G7" s="946">
        <v>381</v>
      </c>
      <c r="H7" s="601">
        <v>0</v>
      </c>
      <c r="I7" s="612">
        <v>0</v>
      </c>
      <c r="J7" s="612">
        <v>0</v>
      </c>
      <c r="K7" s="218">
        <f>SUM(B7,E7,H7)</f>
        <v>2080</v>
      </c>
      <c r="M7" s="106" t="s">
        <v>285</v>
      </c>
      <c r="N7" s="220">
        <f>IF(ISBLANK(G7),"",G7)</f>
        <v>381</v>
      </c>
      <c r="O7" s="107">
        <f>IF(ISBLANK(F7),"",F7)</f>
        <v>1331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27</v>
      </c>
      <c r="O8" s="83">
        <f>IF(ISBLANK(C7),"",C7)</f>
        <v>341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381</v>
      </c>
      <c r="O14" s="107">
        <f>IF(ISBLANK(F7),"",F7)</f>
        <v>1331</v>
      </c>
      <c r="P14" s="211"/>
    </row>
    <row r="15" spans="1:17" ht="26.25" customHeight="1" x14ac:dyDescent="0.25">
      <c r="M15" s="108" t="s">
        <v>516</v>
      </c>
      <c r="N15" s="170">
        <f>IF(ISBLANK(D7),"",D7)</f>
        <v>27</v>
      </c>
      <c r="O15" s="83">
        <f>IF(ISBLANK(C7),"",C7)</f>
        <v>341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152</v>
      </c>
      <c r="C21" s="616">
        <v>137</v>
      </c>
      <c r="D21" s="616">
        <v>15</v>
      </c>
      <c r="E21" s="599">
        <v>479</v>
      </c>
      <c r="F21" s="616">
        <v>355</v>
      </c>
      <c r="G21" s="945">
        <v>124</v>
      </c>
      <c r="H21" s="616">
        <v>0</v>
      </c>
      <c r="I21" s="616">
        <v>0</v>
      </c>
      <c r="J21" s="616">
        <v>0</v>
      </c>
      <c r="K21" s="217">
        <f>SUM(B21,E21,H21)</f>
        <v>631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137</v>
      </c>
      <c r="C22" s="1028">
        <v>128</v>
      </c>
      <c r="D22" s="980">
        <v>9</v>
      </c>
      <c r="E22" s="1034">
        <v>432</v>
      </c>
      <c r="F22" s="1028">
        <v>333</v>
      </c>
      <c r="G22" s="980">
        <v>99</v>
      </c>
      <c r="H22" s="1034">
        <v>0</v>
      </c>
      <c r="I22" s="1028">
        <v>0</v>
      </c>
      <c r="J22" s="1028">
        <v>0</v>
      </c>
      <c r="K22" s="218">
        <f>SUM(B22,E22,H22)</f>
        <v>569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146</v>
      </c>
      <c r="C23" s="1028">
        <v>139</v>
      </c>
      <c r="D23" s="980">
        <v>7</v>
      </c>
      <c r="E23" s="1034">
        <v>396</v>
      </c>
      <c r="F23" s="1028">
        <v>325</v>
      </c>
      <c r="G23" s="980">
        <v>71</v>
      </c>
      <c r="H23" s="1034">
        <v>0</v>
      </c>
      <c r="I23" s="1028">
        <v>0</v>
      </c>
      <c r="J23" s="1028">
        <v>0</v>
      </c>
      <c r="K23" s="218">
        <f>SUM(B23,E23,H23)</f>
        <v>542</v>
      </c>
      <c r="M23" s="106" t="s">
        <v>285</v>
      </c>
      <c r="N23" s="220">
        <f>IF(ISBLANK(G23),"",G23)</f>
        <v>71</v>
      </c>
      <c r="O23" s="107">
        <f>IF(ISBLANK(F23),"",F23)</f>
        <v>325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</v>
      </c>
      <c r="O24" s="109">
        <f>IF(ISBLANK(C23),"",C23)</f>
        <v>139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71</v>
      </c>
      <c r="O30" s="107">
        <f>IF(ISBLANK(F23),"",F23)</f>
        <v>325</v>
      </c>
      <c r="P30" s="211"/>
    </row>
    <row r="31" spans="1:17" ht="27.75" customHeight="1" x14ac:dyDescent="0.25">
      <c r="M31" s="108" t="s">
        <v>516</v>
      </c>
      <c r="N31" s="221">
        <f>IF(ISBLANK(D23),"",D23)</f>
        <v>7</v>
      </c>
      <c r="O31" s="109">
        <f>IF(ISBLANK(C23),"",C23)</f>
        <v>139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484824</v>
      </c>
      <c r="D5" s="253"/>
    </row>
    <row r="6" spans="1:4" ht="30" x14ac:dyDescent="0.25">
      <c r="A6" s="686" t="s">
        <v>474</v>
      </c>
      <c r="B6" s="617">
        <v>2537657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-15.8</v>
      </c>
      <c r="J5" s="611">
        <v>-14.2</v>
      </c>
      <c r="K5" s="945">
        <v>-22.9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0.6</v>
      </c>
      <c r="J6" s="458">
        <v>0.6</v>
      </c>
      <c r="K6" s="976">
        <v>0.5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1.7</v>
      </c>
      <c r="J7" s="612">
        <v>1.7</v>
      </c>
      <c r="K7" s="980">
        <v>1.6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</v>
      </c>
      <c r="C5" s="207">
        <v>35</v>
      </c>
      <c r="G5" s="113"/>
      <c r="H5" s="174" t="s">
        <v>586</v>
      </c>
      <c r="I5" s="207">
        <v>59</v>
      </c>
      <c r="J5" s="207">
        <v>47</v>
      </c>
    </row>
    <row r="6" spans="1:13" ht="15" customHeight="1" x14ac:dyDescent="0.25">
      <c r="A6" s="175" t="s">
        <v>587</v>
      </c>
      <c r="B6" s="208">
        <v>644</v>
      </c>
      <c r="C6" s="208">
        <v>184</v>
      </c>
      <c r="G6" s="113"/>
      <c r="H6" s="175" t="s">
        <v>587</v>
      </c>
      <c r="I6" s="208">
        <v>182</v>
      </c>
      <c r="J6" s="208">
        <v>96</v>
      </c>
    </row>
    <row r="7" spans="1:13" ht="15" customHeight="1" x14ac:dyDescent="0.25">
      <c r="A7" s="175" t="s">
        <v>588</v>
      </c>
      <c r="B7" s="208">
        <v>2250</v>
      </c>
      <c r="C7" s="208">
        <v>953</v>
      </c>
      <c r="G7" s="113"/>
      <c r="H7" s="175" t="s">
        <v>588</v>
      </c>
      <c r="I7" s="208">
        <v>1015</v>
      </c>
      <c r="J7" s="208">
        <v>299</v>
      </c>
    </row>
    <row r="8" spans="1:13" ht="15" customHeight="1" x14ac:dyDescent="0.25">
      <c r="A8" s="175" t="s">
        <v>589</v>
      </c>
      <c r="B8" s="208">
        <v>3308</v>
      </c>
      <c r="C8" s="208">
        <v>2666</v>
      </c>
      <c r="G8" s="113"/>
      <c r="H8" s="175" t="s">
        <v>589</v>
      </c>
      <c r="I8" s="208">
        <v>2780</v>
      </c>
      <c r="J8" s="208">
        <v>1844</v>
      </c>
    </row>
    <row r="9" spans="1:13" ht="15" customHeight="1" x14ac:dyDescent="0.25">
      <c r="A9" s="175" t="s">
        <v>590</v>
      </c>
      <c r="B9" s="208">
        <v>6273</v>
      </c>
      <c r="C9" s="208">
        <v>8302</v>
      </c>
      <c r="G9" s="113"/>
      <c r="H9" s="175" t="s">
        <v>590</v>
      </c>
      <c r="I9" s="208">
        <v>6871</v>
      </c>
      <c r="J9" s="208">
        <v>8321</v>
      </c>
    </row>
    <row r="10" spans="1:13" ht="15" customHeight="1" x14ac:dyDescent="0.25">
      <c r="A10" s="175" t="s">
        <v>591</v>
      </c>
      <c r="B10" s="208">
        <v>497</v>
      </c>
      <c r="C10" s="208">
        <v>729</v>
      </c>
      <c r="G10" s="113"/>
      <c r="H10" s="175" t="s">
        <v>591</v>
      </c>
      <c r="I10" s="208">
        <v>537</v>
      </c>
      <c r="J10" s="208">
        <v>635</v>
      </c>
    </row>
    <row r="11" spans="1:13" ht="15" customHeight="1" x14ac:dyDescent="0.25">
      <c r="A11" s="176" t="s">
        <v>592</v>
      </c>
      <c r="B11" s="209">
        <v>750</v>
      </c>
      <c r="C11" s="209">
        <v>877</v>
      </c>
      <c r="G11" s="113"/>
      <c r="H11" s="176" t="s">
        <v>592</v>
      </c>
      <c r="I11" s="209">
        <v>1382</v>
      </c>
      <c r="J11" s="209">
        <v>1248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</v>
      </c>
      <c r="C17" s="178">
        <f>IF(ISBLANK(C5),"0",C5)</f>
        <v>35</v>
      </c>
      <c r="G17" s="113"/>
      <c r="H17" s="174" t="s">
        <v>586</v>
      </c>
      <c r="I17" s="177">
        <f>IF(ISBLANK(I5),"0",I5)</f>
        <v>59</v>
      </c>
      <c r="J17" s="178">
        <f>IF(ISBLANK(J5),"0",J5)</f>
        <v>47</v>
      </c>
    </row>
    <row r="18" spans="1:13" ht="15" customHeight="1" x14ac:dyDescent="0.25">
      <c r="A18" s="175" t="s">
        <v>587</v>
      </c>
      <c r="B18" s="179">
        <f t="shared" ref="B18:C18" si="0">IF(ISBLANK(B6),"0",B6)</f>
        <v>644</v>
      </c>
      <c r="C18" s="180">
        <f t="shared" si="0"/>
        <v>184</v>
      </c>
      <c r="G18" s="113"/>
      <c r="H18" s="175" t="s">
        <v>587</v>
      </c>
      <c r="I18" s="179">
        <f t="shared" ref="I18:J18" si="1">IF(ISBLANK(I6),"0",I6)</f>
        <v>182</v>
      </c>
      <c r="J18" s="180">
        <f t="shared" si="1"/>
        <v>96</v>
      </c>
    </row>
    <row r="19" spans="1:13" ht="15" customHeight="1" x14ac:dyDescent="0.25">
      <c r="A19" s="175" t="s">
        <v>588</v>
      </c>
      <c r="B19" s="179">
        <f t="shared" ref="B19:C19" si="2">IF(ISBLANK(B7),"0",B7)</f>
        <v>2250</v>
      </c>
      <c r="C19" s="180">
        <f t="shared" si="2"/>
        <v>953</v>
      </c>
      <c r="G19" s="113"/>
      <c r="H19" s="175" t="s">
        <v>588</v>
      </c>
      <c r="I19" s="179">
        <f t="shared" ref="I19:J19" si="3">IF(ISBLANK(I7),"0",I7)</f>
        <v>1015</v>
      </c>
      <c r="J19" s="180">
        <f t="shared" si="3"/>
        <v>299</v>
      </c>
    </row>
    <row r="20" spans="1:13" ht="15" customHeight="1" x14ac:dyDescent="0.25">
      <c r="A20" s="175" t="s">
        <v>589</v>
      </c>
      <c r="B20" s="179">
        <f t="shared" ref="B20:C20" si="4">IF(ISBLANK(B8),"0",B8)</f>
        <v>3308</v>
      </c>
      <c r="C20" s="180">
        <f t="shared" si="4"/>
        <v>2666</v>
      </c>
      <c r="G20" s="113"/>
      <c r="H20" s="175" t="s">
        <v>589</v>
      </c>
      <c r="I20" s="179">
        <f t="shared" ref="I20:J20" si="5">IF(ISBLANK(I8),"0",I8)</f>
        <v>2780</v>
      </c>
      <c r="J20" s="180">
        <f t="shared" si="5"/>
        <v>1844</v>
      </c>
    </row>
    <row r="21" spans="1:13" ht="15" customHeight="1" x14ac:dyDescent="0.25">
      <c r="A21" s="175" t="s">
        <v>590</v>
      </c>
      <c r="B21" s="179">
        <f t="shared" ref="B21:C21" si="6">IF(ISBLANK(B9),"0",B9)</f>
        <v>6273</v>
      </c>
      <c r="C21" s="180">
        <f t="shared" si="6"/>
        <v>8302</v>
      </c>
      <c r="G21" s="113"/>
      <c r="H21" s="175" t="s">
        <v>590</v>
      </c>
      <c r="I21" s="179">
        <f t="shared" ref="I21:J21" si="7">IF(ISBLANK(I9),"0",I9)</f>
        <v>6871</v>
      </c>
      <c r="J21" s="180">
        <f t="shared" si="7"/>
        <v>8321</v>
      </c>
    </row>
    <row r="22" spans="1:13" ht="15" customHeight="1" x14ac:dyDescent="0.25">
      <c r="A22" s="175" t="s">
        <v>591</v>
      </c>
      <c r="B22" s="179">
        <f t="shared" ref="B22:C22" si="8">IF(ISBLANK(B10),"0",B10)</f>
        <v>497</v>
      </c>
      <c r="C22" s="180">
        <f t="shared" si="8"/>
        <v>729</v>
      </c>
      <c r="G22" s="113"/>
      <c r="H22" s="175" t="s">
        <v>591</v>
      </c>
      <c r="I22" s="179">
        <f t="shared" ref="I22:J22" si="9">IF(ISBLANK(I10),"0",I10)</f>
        <v>537</v>
      </c>
      <c r="J22" s="180">
        <f t="shared" si="9"/>
        <v>635</v>
      </c>
    </row>
    <row r="23" spans="1:13" ht="15" customHeight="1" x14ac:dyDescent="0.25">
      <c r="A23" s="176" t="s">
        <v>592</v>
      </c>
      <c r="B23" s="181">
        <f t="shared" ref="B23:C23" si="10">IF(ISBLANK(B11),"0",B11)</f>
        <v>750</v>
      </c>
      <c r="C23" s="182">
        <f t="shared" si="10"/>
        <v>877</v>
      </c>
      <c r="G23" s="113"/>
      <c r="H23" s="176" t="s">
        <v>592</v>
      </c>
      <c r="I23" s="181">
        <f t="shared" ref="I23:J23" si="11">IF(ISBLANK(I11),"0",I11)</f>
        <v>1382</v>
      </c>
      <c r="J23" s="182">
        <f t="shared" si="11"/>
        <v>1248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0.26166593981683384</v>
      </c>
      <c r="C29" s="184">
        <f>C17/SUM(C17:C23)*100</f>
        <v>0.25461952568019786</v>
      </c>
      <c r="D29" s="253"/>
      <c r="E29" s="253"/>
      <c r="G29" s="113"/>
      <c r="H29" s="174" t="s">
        <v>593</v>
      </c>
      <c r="I29" s="184">
        <f>I17/SUM(I17:I23)*100</f>
        <v>0.46000311866521132</v>
      </c>
      <c r="J29" s="184">
        <f>J17/SUM(J17:J23)*100</f>
        <v>0.37630104083266613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4.6809129233900277</v>
      </c>
      <c r="C30" s="185">
        <f>C18/SUM(C17:C23)*100</f>
        <v>1.3385712207187546</v>
      </c>
      <c r="D30" s="253"/>
      <c r="E30" s="253"/>
      <c r="G30" s="113"/>
      <c r="H30" s="175" t="s">
        <v>594</v>
      </c>
      <c r="I30" s="185">
        <f>I18/SUM(I17:I23)*100</f>
        <v>1.4189926711367535</v>
      </c>
      <c r="J30" s="185">
        <f>J18/SUM(J17:J23)*100</f>
        <v>0.76861489191353083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16.354121238552118</v>
      </c>
      <c r="C31" s="185">
        <f>C19/SUM(C17:C23)*100</f>
        <v>6.9329259420922451</v>
      </c>
      <c r="D31" s="253"/>
      <c r="E31" s="253"/>
      <c r="G31" s="113"/>
      <c r="H31" s="175" t="s">
        <v>595</v>
      </c>
      <c r="I31" s="185">
        <f>I19/SUM(I17:I23)*100</f>
        <v>7.9136129736472789</v>
      </c>
      <c r="J31" s="185">
        <f>J19/SUM(J17:J23)*100</f>
        <v>2.3939151321056849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24.044192469835732</v>
      </c>
      <c r="C32" s="185">
        <f>C20/SUM(C17:C23)*100</f>
        <v>19.394733013240213</v>
      </c>
      <c r="D32" s="253"/>
      <c r="E32" s="253"/>
      <c r="G32" s="113"/>
      <c r="H32" s="175" t="s">
        <v>596</v>
      </c>
      <c r="I32" s="185">
        <f>I20/SUM(I17:I23)*100</f>
        <v>21.6747232184625</v>
      </c>
      <c r="J32" s="185">
        <f>J20/SUM(J17:J23)*100</f>
        <v>14.76381104883907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45.595290013083293</v>
      </c>
      <c r="C33" s="185">
        <f>C21/SUM(C17:C23)*100</f>
        <v>60.395751491342942</v>
      </c>
      <c r="D33" s="253"/>
      <c r="E33" s="253"/>
      <c r="G33" s="113"/>
      <c r="H33" s="175" t="s">
        <v>597</v>
      </c>
      <c r="I33" s="185">
        <f>I21/SUM(I17:I23)*100</f>
        <v>53.570871666926557</v>
      </c>
      <c r="J33" s="185">
        <f>J21/SUM(J17:J23)*100</f>
        <v>66.6212970376301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3.612443669137956</v>
      </c>
      <c r="C34" s="185">
        <f>C22/SUM(C17:C23)*100</f>
        <v>5.3033609777389783</v>
      </c>
      <c r="D34" s="253"/>
      <c r="E34" s="253"/>
      <c r="G34" s="113"/>
      <c r="H34" s="175" t="s">
        <v>598</v>
      </c>
      <c r="I34" s="185">
        <f>I22/SUM(I17:I23)*100</f>
        <v>4.1868080461562451</v>
      </c>
      <c r="J34" s="185">
        <f>J22/SUM(J17:J23)*100</f>
        <v>5.0840672538030418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5.4513737461840384</v>
      </c>
      <c r="C35" s="186">
        <f>C23/SUM(C17:C23)*100</f>
        <v>6.3800378291866728</v>
      </c>
      <c r="D35" s="253"/>
      <c r="E35" s="253"/>
      <c r="G35" s="113"/>
      <c r="H35" s="176" t="s">
        <v>599</v>
      </c>
      <c r="I35" s="186">
        <f>I23/SUM(I17:I23)*100</f>
        <v>10.774988305005458</v>
      </c>
      <c r="J35" s="186">
        <f>J23/SUM(J17:J23)*100</f>
        <v>9.9919935948759004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0.26166593981683384</v>
      </c>
      <c r="C41" s="184">
        <f t="shared" si="12"/>
        <v>0.25461952568019786</v>
      </c>
      <c r="G41" s="113"/>
      <c r="H41" s="174" t="s">
        <v>601</v>
      </c>
      <c r="I41" s="184">
        <f t="shared" ref="I41:J41" si="13">I29</f>
        <v>0.46000311866521132</v>
      </c>
      <c r="J41" s="184">
        <f t="shared" si="13"/>
        <v>0.37630104083266613</v>
      </c>
    </row>
    <row r="42" spans="1:12" x14ac:dyDescent="0.25">
      <c r="A42" s="175" t="s">
        <v>602</v>
      </c>
      <c r="B42" s="185">
        <f t="shared" si="12"/>
        <v>4.6809129233900277</v>
      </c>
      <c r="C42" s="185">
        <f t="shared" si="12"/>
        <v>1.3385712207187546</v>
      </c>
      <c r="G42" s="113"/>
      <c r="H42" s="175" t="s">
        <v>602</v>
      </c>
      <c r="I42" s="185">
        <f t="shared" ref="I42:J42" si="14">I30</f>
        <v>1.4189926711367535</v>
      </c>
      <c r="J42" s="185">
        <f t="shared" si="14"/>
        <v>0.76861489191353083</v>
      </c>
    </row>
    <row r="43" spans="1:12" x14ac:dyDescent="0.25">
      <c r="A43" s="175" t="s">
        <v>603</v>
      </c>
      <c r="B43" s="185">
        <f t="shared" si="12"/>
        <v>16.354121238552118</v>
      </c>
      <c r="C43" s="185">
        <f t="shared" si="12"/>
        <v>6.9329259420922451</v>
      </c>
      <c r="G43" s="113"/>
      <c r="H43" s="175" t="s">
        <v>603</v>
      </c>
      <c r="I43" s="185">
        <f t="shared" ref="I43:J43" si="15">I31</f>
        <v>7.9136129736472789</v>
      </c>
      <c r="J43" s="185">
        <f t="shared" si="15"/>
        <v>2.3939151321056849</v>
      </c>
    </row>
    <row r="44" spans="1:12" x14ac:dyDescent="0.25">
      <c r="A44" s="175" t="s">
        <v>604</v>
      </c>
      <c r="B44" s="185">
        <f t="shared" si="12"/>
        <v>24.044192469835732</v>
      </c>
      <c r="C44" s="185">
        <f t="shared" si="12"/>
        <v>19.394733013240213</v>
      </c>
      <c r="G44" s="113"/>
      <c r="H44" s="175" t="s">
        <v>604</v>
      </c>
      <c r="I44" s="185">
        <f t="shared" ref="I44:J44" si="16">I32</f>
        <v>21.6747232184625</v>
      </c>
      <c r="J44" s="185">
        <f t="shared" si="16"/>
        <v>14.76381104883907</v>
      </c>
    </row>
    <row r="45" spans="1:12" x14ac:dyDescent="0.25">
      <c r="A45" s="175" t="s">
        <v>605</v>
      </c>
      <c r="B45" s="185">
        <f t="shared" si="12"/>
        <v>45.595290013083293</v>
      </c>
      <c r="C45" s="185">
        <f t="shared" si="12"/>
        <v>60.395751491342942</v>
      </c>
      <c r="G45" s="113"/>
      <c r="H45" s="175" t="s">
        <v>605</v>
      </c>
      <c r="I45" s="185">
        <f t="shared" ref="I45:J45" si="17">I33</f>
        <v>53.570871666926557</v>
      </c>
      <c r="J45" s="185">
        <f t="shared" si="17"/>
        <v>66.6212970376301</v>
      </c>
    </row>
    <row r="46" spans="1:12" x14ac:dyDescent="0.25">
      <c r="A46" s="175" t="s">
        <v>606</v>
      </c>
      <c r="B46" s="185">
        <f t="shared" si="12"/>
        <v>3.612443669137956</v>
      </c>
      <c r="C46" s="185">
        <f t="shared" si="12"/>
        <v>5.3033609777389783</v>
      </c>
      <c r="G46" s="113"/>
      <c r="H46" s="175" t="s">
        <v>606</v>
      </c>
      <c r="I46" s="185">
        <f t="shared" ref="I46:J46" si="18">I34</f>
        <v>4.1868080461562451</v>
      </c>
      <c r="J46" s="185">
        <f t="shared" si="18"/>
        <v>5.0840672538030418</v>
      </c>
    </row>
    <row r="47" spans="1:12" x14ac:dyDescent="0.25">
      <c r="A47" s="176" t="s">
        <v>607</v>
      </c>
      <c r="B47" s="186">
        <f t="shared" si="12"/>
        <v>5.4513737461840384</v>
      </c>
      <c r="C47" s="186">
        <f t="shared" si="12"/>
        <v>6.3800378291866728</v>
      </c>
      <c r="G47" s="113"/>
      <c r="H47" s="176" t="s">
        <v>607</v>
      </c>
      <c r="I47" s="186">
        <f t="shared" ref="I47:J47" si="19">I35</f>
        <v>10.774988305005458</v>
      </c>
      <c r="J47" s="186">
        <f t="shared" si="19"/>
        <v>9.9919935948759004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8321</v>
      </c>
      <c r="C5" s="207">
        <v>7581</v>
      </c>
      <c r="D5" s="253"/>
      <c r="E5" s="253"/>
      <c r="F5" s="1003"/>
      <c r="H5" s="174" t="s">
        <v>624</v>
      </c>
      <c r="I5" s="207">
        <v>3706</v>
      </c>
      <c r="J5" s="207">
        <v>3091</v>
      </c>
    </row>
    <row r="6" spans="1:10" ht="15" customHeight="1" x14ac:dyDescent="0.25">
      <c r="A6" s="175" t="s">
        <v>625</v>
      </c>
      <c r="B6" s="208">
        <v>1903</v>
      </c>
      <c r="C6" s="208">
        <v>2150</v>
      </c>
      <c r="D6" s="253"/>
      <c r="E6" s="253"/>
      <c r="F6" s="1003"/>
      <c r="H6" s="175" t="s">
        <v>625</v>
      </c>
      <c r="I6" s="208">
        <v>4103</v>
      </c>
      <c r="J6" s="208">
        <v>4364</v>
      </c>
    </row>
    <row r="7" spans="1:10" ht="15" customHeight="1" x14ac:dyDescent="0.25">
      <c r="A7" s="176" t="s">
        <v>626</v>
      </c>
      <c r="B7" s="209">
        <v>3534</v>
      </c>
      <c r="C7" s="209">
        <v>4015</v>
      </c>
      <c r="D7" s="253"/>
      <c r="E7" s="253"/>
      <c r="F7" s="1003"/>
      <c r="H7" s="175" t="s">
        <v>626</v>
      </c>
      <c r="I7" s="208">
        <v>4938</v>
      </c>
      <c r="J7" s="208">
        <v>4962</v>
      </c>
    </row>
    <row r="8" spans="1:10" x14ac:dyDescent="0.25">
      <c r="D8" s="253"/>
      <c r="E8" s="253"/>
      <c r="F8" s="1003"/>
      <c r="H8" s="176" t="s">
        <v>2351</v>
      </c>
      <c r="I8" s="209">
        <v>79</v>
      </c>
      <c r="J8" s="209">
        <v>73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8321</v>
      </c>
      <c r="C13" s="178">
        <f>IF(ISBLANK(C5),"0",C5)</f>
        <v>7581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1903</v>
      </c>
      <c r="C14" s="180">
        <f t="shared" si="0"/>
        <v>2150</v>
      </c>
      <c r="D14" s="253"/>
      <c r="E14" s="253"/>
      <c r="F14" s="1003"/>
      <c r="H14" s="174" t="s">
        <v>624</v>
      </c>
      <c r="I14" s="177">
        <f>IF(ISBLANK(I5),"0",I5)</f>
        <v>3706</v>
      </c>
      <c r="J14" s="178">
        <f>IF(ISBLANK(J5),"0",J5)</f>
        <v>3091</v>
      </c>
    </row>
    <row r="15" spans="1:10" ht="15" customHeight="1" x14ac:dyDescent="0.25">
      <c r="A15" s="176" t="s">
        <v>626</v>
      </c>
      <c r="B15" s="181">
        <f t="shared" si="0"/>
        <v>3534</v>
      </c>
      <c r="C15" s="182">
        <f t="shared" si="0"/>
        <v>4015</v>
      </c>
      <c r="D15" s="253"/>
      <c r="E15" s="253"/>
      <c r="F15" s="1003"/>
      <c r="H15" s="175" t="s">
        <v>625</v>
      </c>
      <c r="I15" s="179">
        <f t="shared" ref="I15:J15" si="1">IF(ISBLANK(I6),"0",I6)</f>
        <v>4103</v>
      </c>
      <c r="J15" s="180">
        <f t="shared" si="1"/>
        <v>4364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4938</v>
      </c>
      <c r="J16" s="180">
        <f t="shared" si="2"/>
        <v>4962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79</v>
      </c>
      <c r="J17" s="182">
        <f t="shared" si="3"/>
        <v>73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60.481174589329846</v>
      </c>
      <c r="C21" s="184">
        <f>C13/SUM(C13:C15)*100</f>
        <v>55.150589262330861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13.831952318650966</v>
      </c>
      <c r="C22" s="185">
        <f>C14/SUM(C13:C15)*100</f>
        <v>15.640913720355012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25.686873092019191</v>
      </c>
      <c r="C23" s="186">
        <f>C15/SUM(C13:C15)*100</f>
        <v>29.208497017314127</v>
      </c>
      <c r="D23" s="253"/>
      <c r="E23" s="253"/>
      <c r="F23" s="1003"/>
      <c r="H23" s="174" t="s">
        <v>629</v>
      </c>
      <c r="I23" s="184">
        <f>I14/SUM(I14:I17)*100</f>
        <v>28.894433182597851</v>
      </c>
      <c r="J23" s="184">
        <f>J14/SUM(J14:J17)*100</f>
        <v>24.747798238590875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31.989708404802748</v>
      </c>
      <c r="J24" s="185">
        <f>J15/SUM(J14:J17)*100</f>
        <v>34.939951961569257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38.499922033369714</v>
      </c>
      <c r="J25" s="185">
        <f>J16/SUM(J14:J17)*100</f>
        <v>39.727782225780622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0.61593637922968969</v>
      </c>
      <c r="J26" s="186">
        <f>J17/SUM(J14:J17)*100</f>
        <v>0.58446757405924743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60.481174589329846</v>
      </c>
      <c r="C29" s="189">
        <f t="shared" si="4"/>
        <v>55.150589262330861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13.831952318650966</v>
      </c>
      <c r="C30" s="192">
        <f t="shared" si="4"/>
        <v>15.640913720355012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25.686873092019191</v>
      </c>
      <c r="C31" s="195">
        <f t="shared" si="4"/>
        <v>29.208497017314127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28.894433182597851</v>
      </c>
      <c r="J32" s="189">
        <f>J23</f>
        <v>24.747798238590875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31.989708404802748</v>
      </c>
      <c r="J33" s="192">
        <f t="shared" si="5"/>
        <v>34.939951961569257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38.499922033369714</v>
      </c>
      <c r="J34" s="192">
        <f t="shared" si="6"/>
        <v>39.727782225780622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0.61593637922968969</v>
      </c>
      <c r="J35" s="195">
        <f t="shared" si="7"/>
        <v>0.58446757405924743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182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29648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163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71.38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148.1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5</v>
      </c>
      <c r="E5" s="28"/>
      <c r="J5" s="654" t="s">
        <v>542</v>
      </c>
      <c r="K5" s="669">
        <f>IF(ISBLANK(B5),"",B5)</f>
        <v>4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3</v>
      </c>
      <c r="C6" s="657">
        <v>8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8</v>
      </c>
      <c r="N6" s="44"/>
    </row>
    <row r="7" spans="1:15" x14ac:dyDescent="0.25">
      <c r="A7" s="656" t="s">
        <v>641</v>
      </c>
      <c r="B7" s="657">
        <v>32</v>
      </c>
      <c r="C7" s="657">
        <v>33</v>
      </c>
      <c r="E7" s="44"/>
      <c r="J7" s="656" t="s">
        <v>641</v>
      </c>
      <c r="K7" s="670">
        <f t="shared" si="0"/>
        <v>32</v>
      </c>
      <c r="L7" s="619">
        <f t="shared" si="1"/>
        <v>33</v>
      </c>
      <c r="N7" s="44"/>
    </row>
    <row r="8" spans="1:15" x14ac:dyDescent="0.25">
      <c r="A8" s="650" t="s">
        <v>642</v>
      </c>
      <c r="B8" s="651">
        <v>44</v>
      </c>
      <c r="C8" s="651">
        <v>25</v>
      </c>
      <c r="E8" s="21"/>
      <c r="J8" s="650" t="s">
        <v>642</v>
      </c>
      <c r="K8" s="670">
        <f t="shared" si="0"/>
        <v>44</v>
      </c>
      <c r="L8" s="619">
        <f t="shared" si="1"/>
        <v>25</v>
      </c>
      <c r="N8" s="21"/>
    </row>
    <row r="9" spans="1:15" x14ac:dyDescent="0.25">
      <c r="A9" s="650" t="s">
        <v>643</v>
      </c>
      <c r="B9" s="651">
        <v>72</v>
      </c>
      <c r="C9" s="651">
        <v>38</v>
      </c>
      <c r="E9" s="21"/>
      <c r="J9" s="650" t="s">
        <v>643</v>
      </c>
      <c r="K9" s="670">
        <f t="shared" si="0"/>
        <v>72</v>
      </c>
      <c r="L9" s="619">
        <f t="shared" si="1"/>
        <v>38</v>
      </c>
      <c r="N9" s="21"/>
    </row>
    <row r="10" spans="1:15" x14ac:dyDescent="0.25">
      <c r="A10" s="652" t="s">
        <v>365</v>
      </c>
      <c r="B10" s="653">
        <v>400</v>
      </c>
      <c r="C10" s="653">
        <v>43</v>
      </c>
      <c r="J10" s="652" t="s">
        <v>365</v>
      </c>
      <c r="K10" s="671">
        <f t="shared" si="0"/>
        <v>400</v>
      </c>
      <c r="L10" s="620">
        <f t="shared" si="1"/>
        <v>43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3.81</v>
      </c>
      <c r="C15" s="197"/>
      <c r="D15" s="253"/>
      <c r="E15" s="211"/>
      <c r="F15" s="253"/>
      <c r="G15" s="253"/>
      <c r="J15" s="673" t="s">
        <v>488</v>
      </c>
      <c r="K15" s="674">
        <f>B15</f>
        <v>3.81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1.04</v>
      </c>
      <c r="C16" s="197"/>
      <c r="D16" s="253"/>
      <c r="E16" s="254"/>
      <c r="F16" s="253"/>
      <c r="G16" s="253"/>
      <c r="J16" s="675" t="s">
        <v>489</v>
      </c>
      <c r="K16" s="676">
        <f>B16</f>
        <v>1.04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1.92</v>
      </c>
      <c r="C18" s="197"/>
      <c r="D18" s="255"/>
      <c r="E18" s="256"/>
      <c r="F18" s="253"/>
      <c r="G18" s="253"/>
      <c r="J18" s="678" t="s">
        <v>501</v>
      </c>
      <c r="K18" s="674">
        <f>B18</f>
        <v>1.92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2.73</v>
      </c>
      <c r="C19" s="198"/>
      <c r="D19" s="255"/>
      <c r="E19" s="256"/>
      <c r="F19" s="253"/>
      <c r="G19" s="253"/>
      <c r="J19" s="672" t="s">
        <v>502</v>
      </c>
      <c r="K19" s="676">
        <f>B19</f>
        <v>2.73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2.42</v>
      </c>
      <c r="C21" s="253"/>
      <c r="D21" s="253"/>
      <c r="E21" s="253"/>
      <c r="F21" s="253"/>
      <c r="G21" s="253"/>
      <c r="J21" s="661" t="s">
        <v>498</v>
      </c>
      <c r="K21" s="679">
        <f>B21</f>
        <v>2.42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2</v>
      </c>
      <c r="E32" s="28"/>
      <c r="J32" s="654" t="s">
        <v>542</v>
      </c>
      <c r="K32" s="669">
        <f>IF(ISBLANK(B32),"",B32)</f>
        <v>2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2</v>
      </c>
      <c r="C33" s="657">
        <v>0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6</v>
      </c>
      <c r="C34" s="657">
        <v>10</v>
      </c>
      <c r="E34" s="44"/>
      <c r="J34" s="656" t="s">
        <v>641</v>
      </c>
      <c r="K34" s="670">
        <f t="shared" si="2"/>
        <v>6</v>
      </c>
      <c r="L34" s="619">
        <f t="shared" si="3"/>
        <v>10</v>
      </c>
      <c r="N34" s="44"/>
    </row>
    <row r="35" spans="1:15" x14ac:dyDescent="0.25">
      <c r="A35" s="650" t="s">
        <v>642</v>
      </c>
      <c r="B35" s="651">
        <v>17</v>
      </c>
      <c r="C35" s="651">
        <v>15</v>
      </c>
      <c r="E35" s="21"/>
      <c r="J35" s="650" t="s">
        <v>642</v>
      </c>
      <c r="K35" s="670">
        <f t="shared" si="2"/>
        <v>17</v>
      </c>
      <c r="L35" s="619">
        <f t="shared" si="3"/>
        <v>15</v>
      </c>
      <c r="N35" s="21"/>
    </row>
    <row r="36" spans="1:15" x14ac:dyDescent="0.25">
      <c r="A36" s="650" t="s">
        <v>643</v>
      </c>
      <c r="B36" s="651">
        <v>29</v>
      </c>
      <c r="C36" s="651">
        <v>18</v>
      </c>
      <c r="E36" s="21"/>
      <c r="J36" s="650" t="s">
        <v>643</v>
      </c>
      <c r="K36" s="670">
        <f t="shared" si="2"/>
        <v>29</v>
      </c>
      <c r="L36" s="619">
        <f t="shared" si="3"/>
        <v>18</v>
      </c>
      <c r="N36" s="21"/>
    </row>
    <row r="37" spans="1:15" x14ac:dyDescent="0.25">
      <c r="A37" s="652" t="s">
        <v>365</v>
      </c>
      <c r="B37" s="653">
        <v>56</v>
      </c>
      <c r="C37" s="653">
        <v>8</v>
      </c>
      <c r="J37" s="652" t="s">
        <v>365</v>
      </c>
      <c r="K37" s="671">
        <f t="shared" si="2"/>
        <v>56</v>
      </c>
      <c r="L37" s="620">
        <f t="shared" si="3"/>
        <v>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0.83</v>
      </c>
      <c r="C42" s="197"/>
      <c r="D42" s="253"/>
      <c r="E42" s="211"/>
      <c r="F42" s="253"/>
      <c r="G42" s="253"/>
      <c r="J42" s="673" t="s">
        <v>488</v>
      </c>
      <c r="K42" s="674">
        <f>B42</f>
        <v>0.83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</v>
      </c>
      <c r="C43" s="197"/>
      <c r="D43" s="253"/>
      <c r="E43" s="254"/>
      <c r="F43" s="253"/>
      <c r="G43" s="253"/>
      <c r="J43" s="675" t="s">
        <v>489</v>
      </c>
      <c r="K43" s="676">
        <f>B43</f>
        <v>0.4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0.75</v>
      </c>
      <c r="C45" s="197"/>
      <c r="D45" s="255"/>
      <c r="E45" s="256"/>
      <c r="F45" s="253"/>
      <c r="G45" s="253"/>
      <c r="J45" s="678" t="s">
        <v>501</v>
      </c>
      <c r="K45" s="674">
        <f>B45</f>
        <v>0.75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0.53</v>
      </c>
      <c r="C46" s="198"/>
      <c r="D46" s="255"/>
      <c r="E46" s="256"/>
      <c r="F46" s="253"/>
      <c r="G46" s="253"/>
      <c r="J46" s="672" t="s">
        <v>502</v>
      </c>
      <c r="K46" s="676">
        <f>B46</f>
        <v>0.53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0.62</v>
      </c>
      <c r="C48" s="253"/>
      <c r="D48" s="253"/>
      <c r="E48" s="253"/>
      <c r="F48" s="253"/>
      <c r="G48" s="253"/>
      <c r="J48" s="661" t="s">
        <v>498</v>
      </c>
      <c r="K48" s="679">
        <f>B48</f>
        <v>0.62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1241885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41888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>
        <v>34.1</v>
      </c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34.1</v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47</v>
      </c>
      <c r="C4" s="643">
        <v>1.5</v>
      </c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>
        <v>46</v>
      </c>
      <c r="C5" s="602">
        <v>1.5</v>
      </c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>
        <v>47</v>
      </c>
      <c r="C6" s="602">
        <v>1.6</v>
      </c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2195</v>
      </c>
      <c r="C6" s="55">
        <v>1127</v>
      </c>
      <c r="D6" s="55">
        <v>1068</v>
      </c>
      <c r="E6" s="70">
        <v>2436</v>
      </c>
      <c r="F6" s="55">
        <v>1266</v>
      </c>
      <c r="G6" s="110">
        <v>1170</v>
      </c>
      <c r="H6" s="55">
        <v>1305</v>
      </c>
      <c r="I6" s="55">
        <v>657</v>
      </c>
      <c r="J6" s="55">
        <v>648</v>
      </c>
      <c r="K6" s="70">
        <v>5598</v>
      </c>
      <c r="L6" s="55">
        <v>2874</v>
      </c>
      <c r="M6" s="110">
        <v>2724</v>
      </c>
      <c r="N6" s="70">
        <v>5505</v>
      </c>
      <c r="O6" s="55">
        <v>2787</v>
      </c>
      <c r="P6" s="110">
        <v>2718</v>
      </c>
      <c r="Q6" s="70">
        <v>19963</v>
      </c>
      <c r="R6" s="55">
        <v>10045</v>
      </c>
      <c r="S6" s="110">
        <v>9918</v>
      </c>
      <c r="T6" s="70">
        <v>30575</v>
      </c>
      <c r="U6" s="55">
        <v>15132</v>
      </c>
      <c r="V6" s="160">
        <v>15443</v>
      </c>
    </row>
    <row r="7" spans="1:22" x14ac:dyDescent="0.25">
      <c r="A7" s="286">
        <v>2021</v>
      </c>
      <c r="B7" s="167">
        <v>2160</v>
      </c>
      <c r="C7" s="94">
        <v>1101</v>
      </c>
      <c r="D7" s="94">
        <v>1059</v>
      </c>
      <c r="E7" s="167">
        <v>2447</v>
      </c>
      <c r="F7" s="94">
        <v>1267</v>
      </c>
      <c r="G7" s="169">
        <v>1180</v>
      </c>
      <c r="H7" s="94">
        <v>1292</v>
      </c>
      <c r="I7" s="94">
        <v>649</v>
      </c>
      <c r="J7" s="94">
        <v>643</v>
      </c>
      <c r="K7" s="167">
        <v>5580</v>
      </c>
      <c r="L7" s="94">
        <v>2854</v>
      </c>
      <c r="M7" s="169">
        <v>2726</v>
      </c>
      <c r="N7" s="167">
        <v>5445</v>
      </c>
      <c r="O7" s="94">
        <v>2756</v>
      </c>
      <c r="P7" s="169">
        <v>2689</v>
      </c>
      <c r="Q7" s="167">
        <v>19775</v>
      </c>
      <c r="R7" s="94">
        <v>9919</v>
      </c>
      <c r="S7" s="169">
        <v>9856</v>
      </c>
      <c r="T7" s="212">
        <v>30268</v>
      </c>
      <c r="U7" s="58">
        <v>14934</v>
      </c>
      <c r="V7" s="160">
        <v>15334</v>
      </c>
    </row>
    <row r="8" spans="1:22" x14ac:dyDescent="0.25">
      <c r="A8" s="219">
        <v>2022</v>
      </c>
      <c r="B8" s="72">
        <v>1911</v>
      </c>
      <c r="C8" s="61">
        <v>967</v>
      </c>
      <c r="D8" s="61">
        <v>944</v>
      </c>
      <c r="E8" s="72">
        <v>2308</v>
      </c>
      <c r="F8" s="61">
        <v>1200</v>
      </c>
      <c r="G8" s="111">
        <v>1108</v>
      </c>
      <c r="H8" s="61">
        <v>1236</v>
      </c>
      <c r="I8" s="61">
        <v>618</v>
      </c>
      <c r="J8" s="61">
        <v>618</v>
      </c>
      <c r="K8" s="72">
        <v>5143</v>
      </c>
      <c r="L8" s="61">
        <v>2627</v>
      </c>
      <c r="M8" s="111">
        <v>2516</v>
      </c>
      <c r="N8" s="72">
        <v>4899</v>
      </c>
      <c r="O8" s="61">
        <v>2513</v>
      </c>
      <c r="P8" s="111">
        <v>2386</v>
      </c>
      <c r="Q8" s="72">
        <v>19080</v>
      </c>
      <c r="R8" s="61">
        <v>9632</v>
      </c>
      <c r="S8" s="111">
        <v>9448</v>
      </c>
      <c r="T8" s="72">
        <v>29648</v>
      </c>
      <c r="U8" s="61">
        <v>14716</v>
      </c>
      <c r="V8" s="111">
        <v>14932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1911</v>
      </c>
      <c r="C15" s="172">
        <f>E8</f>
        <v>2308</v>
      </c>
      <c r="D15" s="172">
        <f>H8</f>
        <v>1236</v>
      </c>
      <c r="E15" s="172">
        <f>K8</f>
        <v>5143</v>
      </c>
      <c r="F15" s="172">
        <f>N8</f>
        <v>4899</v>
      </c>
      <c r="G15" s="172">
        <f>Q8</f>
        <v>19080</v>
      </c>
      <c r="H15" s="334">
        <f>T8</f>
        <v>29648</v>
      </c>
      <c r="M15" s="172">
        <f>K8</f>
        <v>5143</v>
      </c>
      <c r="N15" s="172">
        <f>H15-E15-O15</f>
        <v>18156</v>
      </c>
      <c r="O15" s="172">
        <f>H15-(B15+C15+G15)</f>
        <v>6349</v>
      </c>
      <c r="P15" s="29"/>
      <c r="Q15" s="100">
        <f>M15/H15*100</f>
        <v>17.346869940636804</v>
      </c>
      <c r="R15" s="100">
        <f>N15/H15*100</f>
        <v>61.238532110091747</v>
      </c>
      <c r="S15" s="100">
        <f>O15/H15*100</f>
        <v>21.414597949271453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17.346869940636804</v>
      </c>
      <c r="R18" s="100">
        <f>N15/H15*100</f>
        <v>61.238532110091747</v>
      </c>
      <c r="S18" s="100">
        <f>O15/H15*100</f>
        <v>21.414597949271453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13.2</v>
      </c>
      <c r="C23" s="361"/>
      <c r="D23" s="361"/>
      <c r="E23" s="167">
        <v>13.2</v>
      </c>
      <c r="F23" s="361"/>
      <c r="G23" s="362"/>
      <c r="H23" s="167">
        <v>6.62</v>
      </c>
      <c r="I23" s="94">
        <v>13.7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3.3</v>
      </c>
      <c r="C24" s="361"/>
      <c r="D24" s="361"/>
      <c r="E24" s="167">
        <v>9.6999999999999993</v>
      </c>
      <c r="F24" s="361"/>
      <c r="G24" s="362"/>
      <c r="H24" s="167">
        <v>3.27</v>
      </c>
      <c r="I24" s="94">
        <v>6.8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9.5</v>
      </c>
      <c r="C25" s="357"/>
      <c r="D25" s="357"/>
      <c r="E25" s="72">
        <v>15.6</v>
      </c>
      <c r="F25" s="357"/>
      <c r="G25" s="461"/>
      <c r="H25" s="72">
        <v>3.16</v>
      </c>
      <c r="I25" s="61">
        <v>0</v>
      </c>
      <c r="J25" s="111">
        <v>6.58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13.7</v>
      </c>
      <c r="F32" s="700">
        <f>A23</f>
        <v>2020</v>
      </c>
      <c r="G32" s="674">
        <f>IF(ISBLANK(J23),"",J23)</f>
        <v>0</v>
      </c>
      <c r="H32" s="674">
        <f>IF(ISBLANK(I23),"",I23)</f>
        <v>13.7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6.8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6.8</v>
      </c>
    </row>
    <row r="34" spans="1:8" x14ac:dyDescent="0.25">
      <c r="A34" s="702">
        <f t="shared" si="0"/>
        <v>2022</v>
      </c>
      <c r="B34" s="676">
        <f t="shared" si="1"/>
        <v>6.58</v>
      </c>
      <c r="C34" s="676">
        <f t="shared" si="2"/>
        <v>0</v>
      </c>
      <c r="F34" s="702">
        <f t="shared" si="3"/>
        <v>2022</v>
      </c>
      <c r="G34" s="676">
        <f t="shared" si="4"/>
        <v>6.58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628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438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774</v>
      </c>
    </row>
    <row r="17" spans="2:3" x14ac:dyDescent="0.25">
      <c r="B17" s="253">
        <v>2022</v>
      </c>
      <c r="C17" s="1100">
        <v>668</v>
      </c>
    </row>
    <row r="18" spans="2:3" x14ac:dyDescent="0.25">
      <c r="B18" s="253">
        <v>2023</v>
      </c>
      <c r="C18" s="1100">
        <v>628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774</v>
      </c>
    </row>
    <row r="22" spans="2:3" x14ac:dyDescent="0.25">
      <c r="B22" s="636">
        <f>B17</f>
        <v>2022</v>
      </c>
      <c r="C22" s="636">
        <f t="shared" ref="C22:C23" si="0">IF(ISBLANK(C17),"",C17)</f>
        <v>668</v>
      </c>
    </row>
    <row r="23" spans="2:3" x14ac:dyDescent="0.25">
      <c r="B23" s="636">
        <f>B18</f>
        <v>2023</v>
      </c>
      <c r="C23" s="636">
        <f t="shared" si="0"/>
        <v>628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13.9</v>
      </c>
      <c r="C4" s="655">
        <v>380</v>
      </c>
      <c r="D4" s="655">
        <v>6.8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13</v>
      </c>
      <c r="C5" s="602">
        <v>392</v>
      </c>
      <c r="D5" s="602">
        <v>7.7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438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302</v>
      </c>
      <c r="C4" s="1006">
        <v>146</v>
      </c>
      <c r="D4" s="1006">
        <v>156</v>
      </c>
      <c r="E4" s="1005">
        <v>620</v>
      </c>
      <c r="F4" s="1006">
        <v>323</v>
      </c>
      <c r="G4" s="1006">
        <v>297</v>
      </c>
      <c r="H4" s="1007">
        <v>9.9</v>
      </c>
      <c r="I4" s="1007">
        <v>20.3</v>
      </c>
      <c r="J4" s="1007">
        <v>-10.4</v>
      </c>
      <c r="K4" s="70">
        <v>449</v>
      </c>
      <c r="L4" s="55">
        <v>198</v>
      </c>
      <c r="M4" s="110">
        <v>251</v>
      </c>
      <c r="N4" s="55">
        <v>426</v>
      </c>
      <c r="O4" s="55">
        <v>208</v>
      </c>
      <c r="P4" s="110">
        <v>218</v>
      </c>
    </row>
    <row r="5" spans="1:17" x14ac:dyDescent="0.25">
      <c r="A5" s="286">
        <v>2021</v>
      </c>
      <c r="B5" s="1008">
        <v>306</v>
      </c>
      <c r="C5" s="1009">
        <v>147</v>
      </c>
      <c r="D5" s="1009">
        <v>159</v>
      </c>
      <c r="E5" s="1008">
        <v>694</v>
      </c>
      <c r="F5" s="1009">
        <v>393</v>
      </c>
      <c r="G5" s="1009">
        <v>301</v>
      </c>
      <c r="H5" s="1010">
        <v>10.1</v>
      </c>
      <c r="I5" s="1010">
        <v>22.9</v>
      </c>
      <c r="J5" s="1010">
        <v>-12.8</v>
      </c>
      <c r="K5" s="212">
        <v>584</v>
      </c>
      <c r="L5" s="58">
        <v>252</v>
      </c>
      <c r="M5" s="160">
        <v>332</v>
      </c>
      <c r="N5" s="58">
        <v>514</v>
      </c>
      <c r="O5" s="58">
        <v>215</v>
      </c>
      <c r="P5" s="160">
        <v>299</v>
      </c>
    </row>
    <row r="6" spans="1:17" x14ac:dyDescent="0.25">
      <c r="A6" s="219">
        <v>2022</v>
      </c>
      <c r="B6" s="1011">
        <v>316</v>
      </c>
      <c r="C6" s="1012">
        <v>164</v>
      </c>
      <c r="D6" s="1012">
        <v>152</v>
      </c>
      <c r="E6" s="1011">
        <v>645</v>
      </c>
      <c r="F6" s="1012">
        <v>327</v>
      </c>
      <c r="G6" s="1012">
        <v>318</v>
      </c>
      <c r="H6" s="1013">
        <v>10.7</v>
      </c>
      <c r="I6" s="1013">
        <v>21.8</v>
      </c>
      <c r="J6" s="1013">
        <v>-11.1</v>
      </c>
      <c r="K6" s="1014">
        <v>738</v>
      </c>
      <c r="L6" s="1015">
        <v>315</v>
      </c>
      <c r="M6" s="1016">
        <v>423</v>
      </c>
      <c r="N6" s="1015">
        <v>762</v>
      </c>
      <c r="O6" s="1015">
        <v>326</v>
      </c>
      <c r="P6" s="1016">
        <v>436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156</v>
      </c>
      <c r="C13" s="319">
        <f>IF(ISBLANK(C4),"",C4)</f>
        <v>146</v>
      </c>
      <c r="D13" s="364"/>
      <c r="E13" s="322">
        <f>A4</f>
        <v>2020</v>
      </c>
      <c r="F13" s="319">
        <f>IF(ISBLANK(G4),"",G4)</f>
        <v>297</v>
      </c>
      <c r="G13" s="319">
        <f>IF(ISBLANK(F4),"",F4)</f>
        <v>323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159</v>
      </c>
      <c r="C14" s="320">
        <f t="shared" ref="C14:C15" si="2">IF(ISBLANK(C5),"",C5)</f>
        <v>147</v>
      </c>
      <c r="D14" s="364"/>
      <c r="E14" s="323">
        <f t="shared" ref="E14:E15" si="3">A5</f>
        <v>2021</v>
      </c>
      <c r="F14" s="320">
        <f t="shared" ref="F14:F15" si="4">IF(ISBLANK(G5),"",G5)</f>
        <v>301</v>
      </c>
      <c r="G14" s="320">
        <f t="shared" ref="G14:G15" si="5">IF(ISBLANK(F5),"",F5)</f>
        <v>393</v>
      </c>
      <c r="H14" s="389"/>
      <c r="I14" s="389"/>
      <c r="J14" s="48"/>
      <c r="K14" s="325" t="s">
        <v>536</v>
      </c>
      <c r="L14" s="328">
        <f>IF(ISBLANK(K4),"",K4)</f>
        <v>449</v>
      </c>
      <c r="M14" s="328">
        <f>IF(ISBLANK(K5),"",K5)</f>
        <v>584</v>
      </c>
      <c r="N14" s="328">
        <f>IF(ISBLANK(K6),"",K6)</f>
        <v>738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152</v>
      </c>
      <c r="C15" s="321">
        <f t="shared" si="2"/>
        <v>164</v>
      </c>
      <c r="E15" s="324">
        <f t="shared" si="3"/>
        <v>2022</v>
      </c>
      <c r="F15" s="321">
        <f t="shared" si="4"/>
        <v>318</v>
      </c>
      <c r="G15" s="321">
        <f t="shared" si="5"/>
        <v>327</v>
      </c>
      <c r="H15" s="211"/>
      <c r="I15" s="211"/>
      <c r="J15" s="28"/>
      <c r="K15" s="326" t="s">
        <v>535</v>
      </c>
      <c r="L15" s="329">
        <f>IF(ISBLANK(N4),"",N4)</f>
        <v>426</v>
      </c>
      <c r="M15" s="329">
        <f>IF(ISBLANK(N5),"",N5)</f>
        <v>514</v>
      </c>
      <c r="N15" s="329">
        <f>IF(ISBLANK(N6),"",N6)</f>
        <v>762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449</v>
      </c>
      <c r="M19" s="328">
        <f>IF(ISBLANK(K5),"",K5)</f>
        <v>584</v>
      </c>
      <c r="N19" s="328">
        <f>IF(ISBLANK(K6),"",K6)</f>
        <v>738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426</v>
      </c>
      <c r="M20" s="329">
        <f>IF(ISBLANK(N5),"",N5)</f>
        <v>514</v>
      </c>
      <c r="N20" s="329">
        <f>IF(ISBLANK(N6),"",N6)</f>
        <v>762</v>
      </c>
      <c r="O20" s="364"/>
    </row>
    <row r="21" spans="1:15" x14ac:dyDescent="0.25">
      <c r="A21" s="322">
        <f>A4</f>
        <v>2020</v>
      </c>
      <c r="B21" s="319">
        <f>IF(ISBLANK(D4),"",D4)</f>
        <v>156</v>
      </c>
      <c r="C21" s="319">
        <f>IF(ISBLANK(C4),"",C4)</f>
        <v>146</v>
      </c>
      <c r="E21" s="322">
        <f>A4</f>
        <v>2020</v>
      </c>
      <c r="F21" s="319">
        <f>IF(ISBLANK(G4),"",G4)</f>
        <v>297</v>
      </c>
      <c r="G21" s="319">
        <f>IF(ISBLANK(F4),"",F4)</f>
        <v>323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159</v>
      </c>
      <c r="C22" s="320">
        <f t="shared" ref="C22:C23" si="8">IF(ISBLANK(C5),"",C5)</f>
        <v>147</v>
      </c>
      <c r="E22" s="323">
        <f t="shared" ref="E22:E23" si="9">A5</f>
        <v>2021</v>
      </c>
      <c r="F22" s="320">
        <f t="shared" ref="F22:F23" si="10">IF(ISBLANK(G5),"",G5)</f>
        <v>301</v>
      </c>
      <c r="G22" s="320">
        <f t="shared" ref="G22:G23" si="11">IF(ISBLANK(F5),"",F5)</f>
        <v>393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152</v>
      </c>
      <c r="C23" s="321">
        <f t="shared" si="8"/>
        <v>164</v>
      </c>
      <c r="E23" s="324">
        <f t="shared" si="9"/>
        <v>2022</v>
      </c>
      <c r="F23" s="321">
        <f t="shared" si="10"/>
        <v>318</v>
      </c>
      <c r="G23" s="321">
        <f t="shared" si="11"/>
        <v>327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4</v>
      </c>
      <c r="F5" s="616"/>
      <c r="G5" s="945"/>
      <c r="H5" s="599">
        <v>23</v>
      </c>
      <c r="I5" s="616">
        <v>5</v>
      </c>
      <c r="J5" s="616">
        <v>18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11</v>
      </c>
      <c r="F6" s="1028"/>
      <c r="G6" s="980"/>
      <c r="H6" s="1034">
        <v>23</v>
      </c>
      <c r="I6" s="1028">
        <v>9</v>
      </c>
      <c r="J6" s="1028">
        <v>14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0</v>
      </c>
      <c r="F7" s="1028"/>
      <c r="G7" s="980"/>
      <c r="H7" s="1034">
        <v>1</v>
      </c>
      <c r="I7" s="1028">
        <v>0</v>
      </c>
      <c r="J7" s="1028">
        <v>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0</v>
      </c>
    </row>
    <row r="15" spans="1:12" ht="30" x14ac:dyDescent="0.25">
      <c r="A15" s="833" t="s">
        <v>1543</v>
      </c>
      <c r="B15" s="623">
        <f>IF(ISBLANK(J7),"",J7)</f>
        <v>1</v>
      </c>
    </row>
    <row r="17" spans="1:2" x14ac:dyDescent="0.25">
      <c r="A17" s="625" t="s">
        <v>1540</v>
      </c>
      <c r="B17" s="621">
        <f>IF(ISBLANK(I7),"",I7)</f>
        <v>0</v>
      </c>
    </row>
    <row r="18" spans="1:2" x14ac:dyDescent="0.25">
      <c r="A18" s="627" t="s">
        <v>1541</v>
      </c>
      <c r="B18" s="623">
        <f>IF(ISBLANK(J7),"",J7)</f>
        <v>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48</v>
      </c>
      <c r="C6" s="614">
        <v>28.6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</v>
      </c>
      <c r="C10" s="614">
        <v>19.100000000000001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50.8</v>
      </c>
      <c r="C14" s="73">
        <v>38.1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102.232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5315.08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102.232</v>
      </c>
      <c r="C5" s="611">
        <v>102.232</v>
      </c>
      <c r="D5" s="751"/>
      <c r="E5" s="751"/>
      <c r="G5" s="358">
        <v>2014</v>
      </c>
      <c r="H5" s="70">
        <v>3923.68</v>
      </c>
      <c r="I5" s="55">
        <v>3200.01</v>
      </c>
      <c r="J5" s="55">
        <v>723.67</v>
      </c>
      <c r="K5" s="71">
        <v>22</v>
      </c>
    </row>
    <row r="6" spans="1:12" x14ac:dyDescent="0.25">
      <c r="A6" s="286">
        <v>2021</v>
      </c>
      <c r="B6" s="601">
        <v>102.232</v>
      </c>
      <c r="C6" s="612">
        <v>102.232</v>
      </c>
      <c r="D6" s="959"/>
      <c r="E6" s="959"/>
      <c r="G6" s="480">
        <v>2017</v>
      </c>
      <c r="H6" s="212">
        <v>4337.47</v>
      </c>
      <c r="I6" s="58">
        <v>3362.17</v>
      </c>
      <c r="J6" s="58">
        <v>975.3</v>
      </c>
      <c r="K6" s="214">
        <v>24</v>
      </c>
    </row>
    <row r="7" spans="1:12" x14ac:dyDescent="0.25">
      <c r="A7" s="218">
        <v>2022</v>
      </c>
      <c r="B7" s="601">
        <v>102.232</v>
      </c>
      <c r="C7" s="612">
        <v>102.232</v>
      </c>
      <c r="D7" s="959"/>
      <c r="E7" s="959"/>
      <c r="G7" s="482">
        <v>2020</v>
      </c>
      <c r="H7" s="72">
        <v>5315.08</v>
      </c>
      <c r="I7" s="61">
        <v>4312.16</v>
      </c>
      <c r="J7" s="61">
        <v>1002.92</v>
      </c>
      <c r="K7" s="73">
        <v>29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102.232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1002.92</v>
      </c>
      <c r="I14" s="211"/>
      <c r="J14" s="211"/>
    </row>
    <row r="15" spans="1:12" x14ac:dyDescent="0.25">
      <c r="A15" s="870" t="s">
        <v>16</v>
      </c>
      <c r="B15" s="630">
        <f>IF(ISBLANK(B7),"",B7)</f>
        <v>102.232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4312.16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102.232</v>
      </c>
      <c r="F19" s="253"/>
      <c r="G19" s="634" t="s">
        <v>529</v>
      </c>
      <c r="H19" s="621">
        <f>IF(ISBLANK(J7),"",J7)</f>
        <v>1002.92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102.232</v>
      </c>
      <c r="F20" s="253"/>
      <c r="G20" s="635" t="s">
        <v>528</v>
      </c>
      <c r="H20" s="623">
        <f>IF(ISBLANK(I7),"",I7)</f>
        <v>4312.16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2.5</v>
      </c>
      <c r="C5" s="1092"/>
      <c r="D5" s="1093"/>
      <c r="E5" s="1092"/>
      <c r="F5" s="1093"/>
    </row>
    <row r="6" spans="1:9" x14ac:dyDescent="0.25">
      <c r="A6" s="218">
        <v>2021</v>
      </c>
      <c r="B6" s="1092">
        <v>0.4</v>
      </c>
      <c r="C6" s="1092"/>
      <c r="D6" s="1093"/>
      <c r="E6" s="1092"/>
      <c r="F6" s="1093"/>
    </row>
    <row r="7" spans="1:9" x14ac:dyDescent="0.25">
      <c r="A7" s="219">
        <v>2022</v>
      </c>
      <c r="B7" s="73">
        <v>1.4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12924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3257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9667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21416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7563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13853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9247</v>
      </c>
      <c r="C5" s="458">
        <v>2608</v>
      </c>
      <c r="D5" s="458">
        <v>6639</v>
      </c>
      <c r="E5" s="457">
        <v>12663</v>
      </c>
      <c r="F5" s="458">
        <v>4766</v>
      </c>
      <c r="G5" s="458">
        <v>7897</v>
      </c>
      <c r="H5" s="457">
        <v>1.8</v>
      </c>
      <c r="I5" s="763">
        <v>1.2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13133</v>
      </c>
      <c r="C6" s="458">
        <v>2953</v>
      </c>
      <c r="D6" s="458">
        <v>10180</v>
      </c>
      <c r="E6" s="457">
        <v>18878</v>
      </c>
      <c r="F6" s="458">
        <v>5561</v>
      </c>
      <c r="G6" s="458">
        <v>13317</v>
      </c>
      <c r="H6" s="457">
        <v>1.9</v>
      </c>
      <c r="I6" s="763">
        <v>1.3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12924</v>
      </c>
      <c r="C7" s="612">
        <v>3257</v>
      </c>
      <c r="D7" s="612">
        <v>9667</v>
      </c>
      <c r="E7" s="601">
        <v>21416</v>
      </c>
      <c r="F7" s="612">
        <v>7563</v>
      </c>
      <c r="G7" s="612">
        <v>13853</v>
      </c>
      <c r="H7" s="947">
        <v>2.2999999999999998</v>
      </c>
      <c r="I7" s="948">
        <v>1.4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9247</v>
      </c>
      <c r="C14" s="674">
        <f t="shared" ref="C14:D14" si="0">IF(ISBLANK(C5),"",C5)</f>
        <v>2608</v>
      </c>
      <c r="D14" s="669">
        <f t="shared" si="0"/>
        <v>6639</v>
      </c>
      <c r="F14" s="884">
        <f>A5</f>
        <v>2020</v>
      </c>
      <c r="G14" s="674">
        <f>IF(ISBLANK(E5),"",E5)</f>
        <v>12663</v>
      </c>
      <c r="H14" s="674">
        <f t="shared" ref="H14:I16" si="1">IF(ISBLANK(F5),"",F5)</f>
        <v>4766</v>
      </c>
      <c r="I14" s="669">
        <f t="shared" si="1"/>
        <v>7897</v>
      </c>
      <c r="J14" s="756"/>
      <c r="K14" s="884">
        <f>A5</f>
        <v>2020</v>
      </c>
      <c r="L14" s="674">
        <f>IF(ISBLANK(H5),"",H5)</f>
        <v>1.8</v>
      </c>
      <c r="M14" s="669">
        <f>IF(ISBLANK(I5),"",I5)</f>
        <v>1.2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13133</v>
      </c>
      <c r="C15" s="879">
        <f t="shared" si="3"/>
        <v>2953</v>
      </c>
      <c r="D15" s="886">
        <f t="shared" si="3"/>
        <v>10180</v>
      </c>
      <c r="F15" s="890">
        <f t="shared" ref="F15:F16" si="4">A6</f>
        <v>2021</v>
      </c>
      <c r="G15" s="853">
        <f t="shared" ref="G15:G16" si="5">IF(ISBLANK(E6),"",E6)</f>
        <v>18878</v>
      </c>
      <c r="H15" s="853">
        <f t="shared" si="1"/>
        <v>5561</v>
      </c>
      <c r="I15" s="670">
        <f t="shared" si="1"/>
        <v>13317</v>
      </c>
      <c r="J15" s="211"/>
      <c r="K15" s="890">
        <f t="shared" ref="K15:K16" si="6">A6</f>
        <v>2021</v>
      </c>
      <c r="L15" s="853">
        <f t="shared" ref="L15:M16" si="7">IF(ISBLANK(H6),"",H6)</f>
        <v>1.9</v>
      </c>
      <c r="M15" s="670">
        <f t="shared" si="7"/>
        <v>1.3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12924</v>
      </c>
      <c r="C16" s="888">
        <f t="shared" si="3"/>
        <v>3257</v>
      </c>
      <c r="D16" s="889">
        <f t="shared" si="3"/>
        <v>9667</v>
      </c>
      <c r="F16" s="891">
        <f t="shared" si="4"/>
        <v>2022</v>
      </c>
      <c r="G16" s="676">
        <f t="shared" si="5"/>
        <v>21416</v>
      </c>
      <c r="H16" s="676">
        <f t="shared" si="1"/>
        <v>7563</v>
      </c>
      <c r="I16" s="671">
        <f t="shared" si="1"/>
        <v>13853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1.4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9247</v>
      </c>
      <c r="C22" s="674">
        <f t="shared" ref="C22:D22" si="8">IF(ISBLANK(C5),"",C5)</f>
        <v>2608</v>
      </c>
      <c r="D22" s="669">
        <f t="shared" si="8"/>
        <v>6639</v>
      </c>
      <c r="F22" s="884">
        <f>A5</f>
        <v>2020</v>
      </c>
      <c r="G22" s="674">
        <f>IF(ISBLANK(E5),"",E5)</f>
        <v>12663</v>
      </c>
      <c r="H22" s="674">
        <f t="shared" ref="H22:I24" si="9">IF(ISBLANK(F5),"",F5)</f>
        <v>4766</v>
      </c>
      <c r="I22" s="669">
        <f t="shared" si="9"/>
        <v>7897</v>
      </c>
      <c r="J22" s="756"/>
      <c r="K22" s="884">
        <f>A5</f>
        <v>2020</v>
      </c>
      <c r="L22" s="674">
        <f>IF(ISBLANK(H5),"",H5)</f>
        <v>1.8</v>
      </c>
      <c r="M22" s="669">
        <f>IF(ISBLANK(I5),"",I5)</f>
        <v>1.2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13133</v>
      </c>
      <c r="C23" s="853">
        <f t="shared" si="11"/>
        <v>2953</v>
      </c>
      <c r="D23" s="670">
        <f t="shared" si="11"/>
        <v>10180</v>
      </c>
      <c r="F23" s="890">
        <f t="shared" ref="F23:F24" si="12">A6</f>
        <v>2021</v>
      </c>
      <c r="G23" s="853">
        <f t="shared" ref="G23:G24" si="13">IF(ISBLANK(E6),"",E6)</f>
        <v>18878</v>
      </c>
      <c r="H23" s="853">
        <f t="shared" si="9"/>
        <v>5561</v>
      </c>
      <c r="I23" s="670">
        <f t="shared" si="9"/>
        <v>13317</v>
      </c>
      <c r="J23" s="211"/>
      <c r="K23" s="890">
        <f t="shared" ref="K23:K24" si="14">A6</f>
        <v>2021</v>
      </c>
      <c r="L23" s="853">
        <f t="shared" ref="L23:M24" si="15">IF(ISBLANK(H6),"",H6)</f>
        <v>1.9</v>
      </c>
      <c r="M23" s="670">
        <f t="shared" si="15"/>
        <v>1.3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12924</v>
      </c>
      <c r="C24" s="676">
        <f t="shared" si="11"/>
        <v>3257</v>
      </c>
      <c r="D24" s="671">
        <f t="shared" si="11"/>
        <v>9667</v>
      </c>
      <c r="F24" s="891">
        <f t="shared" si="12"/>
        <v>2022</v>
      </c>
      <c r="G24" s="676">
        <f t="shared" si="13"/>
        <v>21416</v>
      </c>
      <c r="H24" s="676">
        <f t="shared" si="9"/>
        <v>7563</v>
      </c>
      <c r="I24" s="671">
        <f t="shared" si="9"/>
        <v>13853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1.4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110</v>
      </c>
      <c r="C3" s="71">
        <v>39</v>
      </c>
      <c r="D3" s="71">
        <v>15</v>
      </c>
      <c r="F3" s="105" t="s">
        <v>537</v>
      </c>
      <c r="G3" s="97">
        <f>IF(ISBLANK(B3),"",B3)</f>
        <v>110</v>
      </c>
      <c r="H3" s="97">
        <f>IF(ISBLANK(B4),"",B4)</f>
        <v>177</v>
      </c>
      <c r="I3" s="97">
        <f>IF(ISBLANK(B5),"",B5)</f>
        <v>146</v>
      </c>
      <c r="J3" s="365"/>
    </row>
    <row r="4" spans="1:12" x14ac:dyDescent="0.25">
      <c r="A4" s="286">
        <v>2021</v>
      </c>
      <c r="B4" s="214">
        <v>177</v>
      </c>
      <c r="C4" s="214">
        <v>45</v>
      </c>
      <c r="D4" s="214">
        <v>13.3</v>
      </c>
      <c r="F4" s="130" t="s">
        <v>538</v>
      </c>
      <c r="G4" s="98">
        <f>IF(ISBLANK(C3),"",C3)</f>
        <v>39</v>
      </c>
      <c r="H4" s="98">
        <f>IF(ISBLANK(C4),"",C4)</f>
        <v>45</v>
      </c>
      <c r="I4" s="98">
        <f>IF(ISBLANK(C5),"",C5)</f>
        <v>54</v>
      </c>
      <c r="J4" s="365"/>
    </row>
    <row r="5" spans="1:12" x14ac:dyDescent="0.25">
      <c r="A5" s="218">
        <v>2022</v>
      </c>
      <c r="B5" s="168">
        <v>146</v>
      </c>
      <c r="C5" s="168">
        <v>54</v>
      </c>
      <c r="D5" s="168">
        <v>16.600000000000001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110</v>
      </c>
      <c r="H8" s="97">
        <f>IF(ISBLANK(B4),"",B4)</f>
        <v>177</v>
      </c>
      <c r="I8" s="97">
        <f>IF(ISBLANK(B5),"",B5)</f>
        <v>146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39</v>
      </c>
      <c r="H9" s="98">
        <f>IF(ISBLANK(C4),"",C4)</f>
        <v>45</v>
      </c>
      <c r="I9" s="98">
        <f>IF(ISBLANK(C5),"",C5)</f>
        <v>54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</v>
      </c>
      <c r="H13" s="132">
        <f>IF(ISBLANK(D4),"",D4)</f>
        <v>13.3</v>
      </c>
      <c r="I13" s="132">
        <f>IF(ISBLANK(D5),"",D5)</f>
        <v>16.600000000000001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694</v>
      </c>
      <c r="C4" s="110">
        <v>682</v>
      </c>
      <c r="E4" s="29" t="s">
        <v>540</v>
      </c>
      <c r="F4" s="163">
        <f>B4/($B$22+$C$22)*100</f>
        <v>2.3407987048030221</v>
      </c>
      <c r="G4" s="163">
        <f>C4/($B$22+$C$22)*100</f>
        <v>2.3003237992444685</v>
      </c>
      <c r="J4" s="29" t="s">
        <v>540</v>
      </c>
      <c r="K4" s="163">
        <f>G4</f>
        <v>2.3003237992444685</v>
      </c>
    </row>
    <row r="5" spans="1:11" x14ac:dyDescent="0.25">
      <c r="A5" s="202" t="s">
        <v>541</v>
      </c>
      <c r="B5" s="212">
        <v>655</v>
      </c>
      <c r="C5" s="160">
        <v>720</v>
      </c>
      <c r="E5" s="29" t="s">
        <v>541</v>
      </c>
      <c r="F5" s="163">
        <f t="shared" ref="F5:G21" si="0">B5/($B$22+$C$22)*100</f>
        <v>2.2092552617377228</v>
      </c>
      <c r="G5" s="163">
        <f t="shared" si="0"/>
        <v>2.4284943335132216</v>
      </c>
      <c r="J5" s="29" t="s">
        <v>541</v>
      </c>
      <c r="K5" s="163">
        <f t="shared" ref="K5:K21" si="1">G5</f>
        <v>2.4284943335132216</v>
      </c>
    </row>
    <row r="6" spans="1:11" x14ac:dyDescent="0.25">
      <c r="A6" s="202" t="s">
        <v>542</v>
      </c>
      <c r="B6" s="212">
        <v>703</v>
      </c>
      <c r="C6" s="160">
        <v>765</v>
      </c>
      <c r="E6" s="29" t="s">
        <v>542</v>
      </c>
      <c r="F6" s="163">
        <f t="shared" si="0"/>
        <v>2.3711548839719372</v>
      </c>
      <c r="G6" s="163">
        <f t="shared" si="0"/>
        <v>2.5802752293577984</v>
      </c>
      <c r="J6" s="29" t="s">
        <v>542</v>
      </c>
      <c r="K6" s="163">
        <f t="shared" si="1"/>
        <v>2.5802752293577984</v>
      </c>
    </row>
    <row r="7" spans="1:11" x14ac:dyDescent="0.25">
      <c r="A7" s="202" t="s">
        <v>543</v>
      </c>
      <c r="B7" s="212">
        <v>762</v>
      </c>
      <c r="C7" s="160">
        <v>779</v>
      </c>
      <c r="E7" s="29" t="s">
        <v>543</v>
      </c>
      <c r="F7" s="163">
        <f t="shared" si="0"/>
        <v>2.5701565029681595</v>
      </c>
      <c r="G7" s="163">
        <f t="shared" si="0"/>
        <v>2.6274959525094439</v>
      </c>
      <c r="J7" s="29" t="s">
        <v>543</v>
      </c>
      <c r="K7" s="163">
        <f t="shared" si="1"/>
        <v>2.6274959525094439</v>
      </c>
    </row>
    <row r="8" spans="1:11" x14ac:dyDescent="0.25">
      <c r="A8" s="202" t="s">
        <v>544</v>
      </c>
      <c r="B8" s="212">
        <v>755</v>
      </c>
      <c r="C8" s="160">
        <v>834</v>
      </c>
      <c r="E8" s="29" t="s">
        <v>544</v>
      </c>
      <c r="F8" s="163">
        <f t="shared" si="0"/>
        <v>2.5465461413923367</v>
      </c>
      <c r="G8" s="163">
        <f t="shared" si="0"/>
        <v>2.8130059363194819</v>
      </c>
      <c r="J8" s="29" t="s">
        <v>544</v>
      </c>
      <c r="K8" s="163">
        <f t="shared" si="1"/>
        <v>2.8130059363194819</v>
      </c>
    </row>
    <row r="9" spans="1:11" x14ac:dyDescent="0.25">
      <c r="A9" s="202" t="s">
        <v>545</v>
      </c>
      <c r="B9" s="212">
        <v>869</v>
      </c>
      <c r="C9" s="160">
        <v>900</v>
      </c>
      <c r="E9" s="29" t="s">
        <v>545</v>
      </c>
      <c r="F9" s="163">
        <f t="shared" si="0"/>
        <v>2.931057744198597</v>
      </c>
      <c r="G9" s="163">
        <f t="shared" si="0"/>
        <v>3.0356179168915269</v>
      </c>
      <c r="J9" s="29" t="s">
        <v>545</v>
      </c>
      <c r="K9" s="163">
        <f t="shared" si="1"/>
        <v>3.0356179168915269</v>
      </c>
    </row>
    <row r="10" spans="1:11" x14ac:dyDescent="0.25">
      <c r="A10" s="202" t="s">
        <v>546</v>
      </c>
      <c r="B10" s="212">
        <v>897</v>
      </c>
      <c r="C10" s="160">
        <v>913</v>
      </c>
      <c r="E10" s="29" t="s">
        <v>546</v>
      </c>
      <c r="F10" s="163">
        <f t="shared" si="0"/>
        <v>3.0254991905018889</v>
      </c>
      <c r="G10" s="163">
        <f t="shared" si="0"/>
        <v>3.0794657312466271</v>
      </c>
      <c r="J10" s="29" t="s">
        <v>546</v>
      </c>
      <c r="K10" s="163">
        <f t="shared" si="1"/>
        <v>3.0794657312466271</v>
      </c>
    </row>
    <row r="11" spans="1:11" x14ac:dyDescent="0.25">
      <c r="A11" s="202" t="s">
        <v>547</v>
      </c>
      <c r="B11" s="212">
        <v>985</v>
      </c>
      <c r="C11" s="160">
        <v>1022</v>
      </c>
      <c r="E11" s="29" t="s">
        <v>547</v>
      </c>
      <c r="F11" s="163">
        <f t="shared" si="0"/>
        <v>3.3223151645979492</v>
      </c>
      <c r="G11" s="163">
        <f t="shared" si="0"/>
        <v>3.4471127900701566</v>
      </c>
      <c r="J11" s="29" t="s">
        <v>547</v>
      </c>
      <c r="K11" s="163">
        <f t="shared" si="1"/>
        <v>3.4471127900701566</v>
      </c>
    </row>
    <row r="12" spans="1:11" x14ac:dyDescent="0.25">
      <c r="A12" s="202" t="s">
        <v>548</v>
      </c>
      <c r="B12" s="212">
        <v>943</v>
      </c>
      <c r="C12" s="160">
        <v>991</v>
      </c>
      <c r="E12" s="29" t="s">
        <v>548</v>
      </c>
      <c r="F12" s="163">
        <f t="shared" si="0"/>
        <v>3.1806529951430114</v>
      </c>
      <c r="G12" s="163">
        <f t="shared" si="0"/>
        <v>3.3425526173772266</v>
      </c>
      <c r="J12" s="29" t="s">
        <v>548</v>
      </c>
      <c r="K12" s="163">
        <f t="shared" si="1"/>
        <v>3.3425526173772266</v>
      </c>
    </row>
    <row r="13" spans="1:11" x14ac:dyDescent="0.25">
      <c r="A13" s="202" t="s">
        <v>549</v>
      </c>
      <c r="B13" s="212">
        <v>980</v>
      </c>
      <c r="C13" s="160">
        <v>1036</v>
      </c>
      <c r="E13" s="29" t="s">
        <v>549</v>
      </c>
      <c r="F13" s="163">
        <f t="shared" si="0"/>
        <v>3.3054506206152183</v>
      </c>
      <c r="G13" s="163">
        <f t="shared" si="0"/>
        <v>3.4943335132218025</v>
      </c>
      <c r="J13" s="29" t="s">
        <v>549</v>
      </c>
      <c r="K13" s="163">
        <f t="shared" si="1"/>
        <v>3.4943335132218025</v>
      </c>
    </row>
    <row r="14" spans="1:11" x14ac:dyDescent="0.25">
      <c r="A14" s="202" t="s">
        <v>550</v>
      </c>
      <c r="B14" s="212">
        <v>1046</v>
      </c>
      <c r="C14" s="160">
        <v>1041</v>
      </c>
      <c r="E14" s="29" t="s">
        <v>550</v>
      </c>
      <c r="F14" s="163">
        <f t="shared" si="0"/>
        <v>3.5280626011872638</v>
      </c>
      <c r="G14" s="163">
        <f t="shared" si="0"/>
        <v>3.5111980572045329</v>
      </c>
      <c r="J14" s="29" t="s">
        <v>550</v>
      </c>
      <c r="K14" s="163">
        <f t="shared" si="1"/>
        <v>3.5111980572045329</v>
      </c>
    </row>
    <row r="15" spans="1:11" x14ac:dyDescent="0.25">
      <c r="A15" s="202" t="s">
        <v>551</v>
      </c>
      <c r="B15" s="212">
        <v>1102</v>
      </c>
      <c r="C15" s="160">
        <v>1044</v>
      </c>
      <c r="E15" s="29" t="s">
        <v>551</v>
      </c>
      <c r="F15" s="163">
        <f t="shared" si="0"/>
        <v>3.716945493793848</v>
      </c>
      <c r="G15" s="163">
        <f t="shared" si="0"/>
        <v>3.5213167835941714</v>
      </c>
      <c r="J15" s="29" t="s">
        <v>551</v>
      </c>
      <c r="K15" s="163">
        <f t="shared" si="1"/>
        <v>3.5213167835941714</v>
      </c>
    </row>
    <row r="16" spans="1:11" x14ac:dyDescent="0.25">
      <c r="A16" s="202" t="s">
        <v>552</v>
      </c>
      <c r="B16" s="212">
        <v>1109</v>
      </c>
      <c r="C16" s="160">
        <v>1072</v>
      </c>
      <c r="E16" s="29" t="s">
        <v>552</v>
      </c>
      <c r="F16" s="163">
        <f t="shared" si="0"/>
        <v>3.7405558553696707</v>
      </c>
      <c r="G16" s="163">
        <f t="shared" si="0"/>
        <v>3.6157582298974638</v>
      </c>
      <c r="J16" s="29" t="s">
        <v>552</v>
      </c>
      <c r="K16" s="163">
        <f t="shared" si="1"/>
        <v>3.6157582298974638</v>
      </c>
    </row>
    <row r="17" spans="1:11" x14ac:dyDescent="0.25">
      <c r="A17" s="202" t="s">
        <v>553</v>
      </c>
      <c r="B17" s="212">
        <v>1096</v>
      </c>
      <c r="C17" s="160">
        <v>1067</v>
      </c>
      <c r="E17" s="29" t="s">
        <v>553</v>
      </c>
      <c r="F17" s="163">
        <f t="shared" si="0"/>
        <v>3.696708041014571</v>
      </c>
      <c r="G17" s="163">
        <f t="shared" si="0"/>
        <v>3.5988936859147329</v>
      </c>
      <c r="J17" s="29" t="s">
        <v>553</v>
      </c>
      <c r="K17" s="163">
        <f t="shared" si="1"/>
        <v>3.5988936859147329</v>
      </c>
    </row>
    <row r="18" spans="1:11" x14ac:dyDescent="0.25">
      <c r="A18" s="202" t="s">
        <v>554</v>
      </c>
      <c r="B18" s="212">
        <v>972</v>
      </c>
      <c r="C18" s="160">
        <v>854</v>
      </c>
      <c r="E18" s="29" t="s">
        <v>554</v>
      </c>
      <c r="F18" s="163">
        <f t="shared" si="0"/>
        <v>3.2784673502428494</v>
      </c>
      <c r="G18" s="163">
        <f t="shared" si="0"/>
        <v>2.8804641122504049</v>
      </c>
      <c r="J18" s="29" t="s">
        <v>554</v>
      </c>
      <c r="K18" s="163">
        <f t="shared" si="1"/>
        <v>2.8804641122504049</v>
      </c>
    </row>
    <row r="19" spans="1:11" x14ac:dyDescent="0.25">
      <c r="A19" s="202" t="s">
        <v>555</v>
      </c>
      <c r="B19" s="212">
        <v>601</v>
      </c>
      <c r="C19" s="160">
        <v>462</v>
      </c>
      <c r="E19" s="29" t="s">
        <v>555</v>
      </c>
      <c r="F19" s="163">
        <f t="shared" si="0"/>
        <v>2.0271181867242309</v>
      </c>
      <c r="G19" s="163">
        <f t="shared" si="0"/>
        <v>1.5582838640043173</v>
      </c>
      <c r="J19" s="29" t="s">
        <v>555</v>
      </c>
      <c r="K19" s="163">
        <f t="shared" si="1"/>
        <v>1.5582838640043173</v>
      </c>
    </row>
    <row r="20" spans="1:11" x14ac:dyDescent="0.25">
      <c r="A20" s="202" t="s">
        <v>556</v>
      </c>
      <c r="B20" s="212">
        <v>453</v>
      </c>
      <c r="C20" s="160">
        <v>336</v>
      </c>
      <c r="E20" s="29" t="s">
        <v>556</v>
      </c>
      <c r="F20" s="163">
        <f t="shared" si="0"/>
        <v>1.527927684835402</v>
      </c>
      <c r="G20" s="163">
        <f t="shared" si="0"/>
        <v>1.1332973556395036</v>
      </c>
      <c r="J20" s="29" t="s">
        <v>556</v>
      </c>
      <c r="K20" s="163">
        <f t="shared" si="1"/>
        <v>1.1332973556395036</v>
      </c>
    </row>
    <row r="21" spans="1:11" x14ac:dyDescent="0.25">
      <c r="A21" s="203" t="s">
        <v>557</v>
      </c>
      <c r="B21" s="72">
        <v>310</v>
      </c>
      <c r="C21" s="111">
        <v>198</v>
      </c>
      <c r="E21" s="31" t="s">
        <v>557</v>
      </c>
      <c r="F21" s="163">
        <f t="shared" si="0"/>
        <v>1.0456017269293039</v>
      </c>
      <c r="G21" s="163">
        <f t="shared" si="0"/>
        <v>0.66783594171613603</v>
      </c>
      <c r="J21" s="31" t="s">
        <v>557</v>
      </c>
      <c r="K21" s="210">
        <f t="shared" si="1"/>
        <v>0.66783594171613603</v>
      </c>
    </row>
    <row r="22" spans="1:11" x14ac:dyDescent="0.25">
      <c r="A22" s="309" t="s">
        <v>16</v>
      </c>
      <c r="B22" s="121">
        <f>SUM(B4:B21)</f>
        <v>14932</v>
      </c>
      <c r="C22" s="124">
        <f>SUM(C4:C21)</f>
        <v>14716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622</v>
      </c>
      <c r="C3" s="110">
        <v>988</v>
      </c>
      <c r="E3" s="297" t="s">
        <v>709</v>
      </c>
      <c r="F3" s="71">
        <v>50.04</v>
      </c>
      <c r="G3" s="71">
        <v>53.99</v>
      </c>
      <c r="K3" s="122" t="s">
        <v>16</v>
      </c>
      <c r="L3" s="71">
        <v>3.22</v>
      </c>
      <c r="M3" s="71">
        <v>2.71</v>
      </c>
    </row>
    <row r="4" spans="1:16" x14ac:dyDescent="0.25">
      <c r="A4" s="202" t="s">
        <v>704</v>
      </c>
      <c r="B4" s="212">
        <v>865</v>
      </c>
      <c r="C4" s="160">
        <v>1543</v>
      </c>
      <c r="E4" s="298" t="s">
        <v>710</v>
      </c>
      <c r="F4" s="214">
        <v>42.65</v>
      </c>
      <c r="G4" s="214">
        <v>37.64</v>
      </c>
      <c r="K4" s="215" t="s">
        <v>212</v>
      </c>
      <c r="L4" s="214">
        <v>3.22</v>
      </c>
      <c r="M4" s="214">
        <v>2.58</v>
      </c>
      <c r="N4" s="211"/>
    </row>
    <row r="5" spans="1:16" x14ac:dyDescent="0.25">
      <c r="A5" s="202" t="s">
        <v>705</v>
      </c>
      <c r="B5" s="212">
        <v>790</v>
      </c>
      <c r="C5" s="160">
        <v>1045</v>
      </c>
      <c r="E5" s="298" t="s">
        <v>711</v>
      </c>
      <c r="F5" s="214">
        <v>5.9</v>
      </c>
      <c r="G5" s="214">
        <v>6.42</v>
      </c>
      <c r="K5" s="123" t="s">
        <v>213</v>
      </c>
      <c r="L5" s="73">
        <v>3.21</v>
      </c>
      <c r="M5" s="73">
        <v>2.81</v>
      </c>
      <c r="N5" s="211"/>
    </row>
    <row r="6" spans="1:16" x14ac:dyDescent="0.25">
      <c r="A6" s="202" t="s">
        <v>706</v>
      </c>
      <c r="B6" s="212">
        <v>920</v>
      </c>
      <c r="C6" s="160">
        <v>1125</v>
      </c>
      <c r="E6" s="298" t="s">
        <v>712</v>
      </c>
      <c r="F6" s="214">
        <v>1.06</v>
      </c>
      <c r="G6" s="214">
        <v>1.42</v>
      </c>
      <c r="K6" s="226"/>
      <c r="L6" s="164"/>
      <c r="M6" s="211"/>
    </row>
    <row r="7" spans="1:16" x14ac:dyDescent="0.25">
      <c r="A7" s="202" t="s">
        <v>707</v>
      </c>
      <c r="B7" s="212">
        <v>349</v>
      </c>
      <c r="C7" s="160">
        <v>636</v>
      </c>
      <c r="E7" s="299" t="s">
        <v>713</v>
      </c>
      <c r="F7" s="73">
        <v>0.35</v>
      </c>
      <c r="G7" s="73">
        <v>0.53</v>
      </c>
      <c r="K7" s="227"/>
      <c r="L7" s="211"/>
      <c r="M7" s="211"/>
    </row>
    <row r="8" spans="1:16" x14ac:dyDescent="0.25">
      <c r="A8" s="203" t="s">
        <v>708</v>
      </c>
      <c r="B8" s="72">
        <v>343</v>
      </c>
      <c r="C8" s="111">
        <v>686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16.403785488958992</v>
      </c>
      <c r="C13" s="301">
        <f>B3/SUM(B3:B8)*100</f>
        <v>15.993828747750063</v>
      </c>
      <c r="E13" s="217" t="s">
        <v>836</v>
      </c>
      <c r="F13" s="289">
        <f>IF(ISBLANK(F3),"",F3)</f>
        <v>50.04</v>
      </c>
      <c r="G13" s="289">
        <f>IF(ISBLANK(G3),"",G3)</f>
        <v>53.99</v>
      </c>
    </row>
    <row r="14" spans="1:16" x14ac:dyDescent="0.25">
      <c r="A14" s="220" t="s">
        <v>825</v>
      </c>
      <c r="B14" s="305">
        <f>C4/SUM(C3:C8)*100</f>
        <v>25.618462560185957</v>
      </c>
      <c r="C14" s="302">
        <f>B4/SUM(B3:B8)*100</f>
        <v>22.242221650809977</v>
      </c>
      <c r="E14" s="286" t="s">
        <v>837</v>
      </c>
      <c r="F14" s="290">
        <f t="shared" ref="F14:G17" si="0">IF(ISBLANK(F4),"",F4)</f>
        <v>42.65</v>
      </c>
      <c r="G14" s="290">
        <f t="shared" si="0"/>
        <v>37.64</v>
      </c>
    </row>
    <row r="15" spans="1:16" x14ac:dyDescent="0.25">
      <c r="A15" s="220" t="s">
        <v>826</v>
      </c>
      <c r="B15" s="305">
        <f>C5/SUM(C3:C8)*100</f>
        <v>17.350157728706623</v>
      </c>
      <c r="C15" s="302">
        <f>B5/SUM(B3:B8)*100</f>
        <v>20.313705322705069</v>
      </c>
      <c r="E15" s="286" t="s">
        <v>838</v>
      </c>
      <c r="F15" s="290">
        <f t="shared" si="0"/>
        <v>5.9</v>
      </c>
      <c r="G15" s="290">
        <f t="shared" si="0"/>
        <v>6.42</v>
      </c>
    </row>
    <row r="16" spans="1:16" x14ac:dyDescent="0.25">
      <c r="A16" s="220" t="s">
        <v>827</v>
      </c>
      <c r="B16" s="305">
        <f>C6/SUM(C3:C8)*100</f>
        <v>18.678399468703304</v>
      </c>
      <c r="C16" s="302">
        <f>B6/SUM(B3:B8)*100</f>
        <v>23.656466958086909</v>
      </c>
      <c r="E16" s="286" t="s">
        <v>839</v>
      </c>
      <c r="F16" s="290">
        <f t="shared" si="0"/>
        <v>1.06</v>
      </c>
      <c r="G16" s="290">
        <f t="shared" si="0"/>
        <v>1.42</v>
      </c>
    </row>
    <row r="17" spans="1:18" x14ac:dyDescent="0.25">
      <c r="A17" s="220" t="s">
        <v>828</v>
      </c>
      <c r="B17" s="305">
        <f>C7/SUM(C3:C8)*100</f>
        <v>10.559521832973601</v>
      </c>
      <c r="C17" s="302">
        <f>B7/SUM(B3:B8)*100</f>
        <v>8.9740293134481863</v>
      </c>
      <c r="E17" s="219" t="s">
        <v>840</v>
      </c>
      <c r="F17" s="291">
        <f t="shared" si="0"/>
        <v>0.35</v>
      </c>
      <c r="G17" s="291">
        <f t="shared" si="0"/>
        <v>0.53</v>
      </c>
    </row>
    <row r="18" spans="1:18" x14ac:dyDescent="0.25">
      <c r="A18" s="221" t="s">
        <v>829</v>
      </c>
      <c r="B18" s="306">
        <f>C8/SUM(C3:C8)*100</f>
        <v>11.389672920471526</v>
      </c>
      <c r="C18" s="303">
        <f>B8/SUM(B3:B8)*100</f>
        <v>8.8197480071997951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16.403785488958992</v>
      </c>
      <c r="C22" s="301">
        <f>C13</f>
        <v>15.993828747750063</v>
      </c>
    </row>
    <row r="23" spans="1:18" x14ac:dyDescent="0.25">
      <c r="A23" s="220" t="s">
        <v>831</v>
      </c>
      <c r="B23" s="305">
        <f t="shared" ref="B23:C27" si="1">B14</f>
        <v>25.618462560185957</v>
      </c>
      <c r="C23" s="302">
        <f t="shared" si="1"/>
        <v>22.242221650809977</v>
      </c>
    </row>
    <row r="24" spans="1:18" x14ac:dyDescent="0.25">
      <c r="A24" s="307" t="s">
        <v>832</v>
      </c>
      <c r="B24" s="305">
        <f t="shared" si="1"/>
        <v>17.350157728706623</v>
      </c>
      <c r="C24" s="302">
        <f t="shared" si="1"/>
        <v>20.313705322705069</v>
      </c>
    </row>
    <row r="25" spans="1:18" x14ac:dyDescent="0.25">
      <c r="A25" s="220" t="s">
        <v>833</v>
      </c>
      <c r="B25" s="305">
        <f t="shared" si="1"/>
        <v>18.678399468703304</v>
      </c>
      <c r="C25" s="302">
        <f t="shared" si="1"/>
        <v>23.656466958086909</v>
      </c>
    </row>
    <row r="26" spans="1:18" x14ac:dyDescent="0.25">
      <c r="A26" s="220" t="s">
        <v>834</v>
      </c>
      <c r="B26" s="305">
        <f t="shared" si="1"/>
        <v>10.559521832973601</v>
      </c>
      <c r="C26" s="302">
        <f t="shared" si="1"/>
        <v>8.9740293134481863</v>
      </c>
    </row>
    <row r="27" spans="1:18" x14ac:dyDescent="0.25">
      <c r="A27" s="308" t="s">
        <v>835</v>
      </c>
      <c r="B27" s="306">
        <f t="shared" si="1"/>
        <v>11.389672920471526</v>
      </c>
      <c r="C27" s="303">
        <f t="shared" si="1"/>
        <v>8.8197480071997951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1321</v>
      </c>
      <c r="C34" s="110">
        <v>1472</v>
      </c>
      <c r="E34" s="297" t="s">
        <v>709</v>
      </c>
      <c r="F34" s="71">
        <v>53.99</v>
      </c>
      <c r="G34" s="211"/>
      <c r="K34" s="122" t="s">
        <v>16</v>
      </c>
      <c r="L34" s="71">
        <v>2.71</v>
      </c>
      <c r="M34" s="211"/>
    </row>
    <row r="35" spans="1:16" x14ac:dyDescent="0.25">
      <c r="A35" s="202" t="s">
        <v>704</v>
      </c>
      <c r="B35" s="212">
        <v>1247</v>
      </c>
      <c r="C35" s="160">
        <v>1709</v>
      </c>
      <c r="E35" s="298" t="s">
        <v>710</v>
      </c>
      <c r="F35" s="214">
        <v>37.64</v>
      </c>
      <c r="G35" s="211"/>
      <c r="K35" s="215" t="s">
        <v>212</v>
      </c>
      <c r="L35" s="214">
        <v>2.58</v>
      </c>
      <c r="M35" s="211"/>
      <c r="N35" s="29" t="s">
        <v>876</v>
      </c>
    </row>
    <row r="36" spans="1:16" x14ac:dyDescent="0.25">
      <c r="A36" s="202" t="s">
        <v>705</v>
      </c>
      <c r="B36" s="212">
        <v>886</v>
      </c>
      <c r="C36" s="160">
        <v>1050</v>
      </c>
      <c r="E36" s="298" t="s">
        <v>711</v>
      </c>
      <c r="F36" s="214">
        <v>6.42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733</v>
      </c>
      <c r="C37" s="160">
        <v>993</v>
      </c>
      <c r="E37" s="298" t="s">
        <v>712</v>
      </c>
      <c r="F37" s="214">
        <v>1.42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242</v>
      </c>
      <c r="C38" s="160">
        <v>507</v>
      </c>
      <c r="E38" s="299" t="s">
        <v>713</v>
      </c>
      <c r="F38" s="73">
        <v>0.53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186</v>
      </c>
      <c r="C39" s="111">
        <v>409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23.973941368078176</v>
      </c>
      <c r="C44" s="301">
        <f>B34/SUM(B34:B39)*100</f>
        <v>28.624052004333695</v>
      </c>
      <c r="E44" s="217" t="s">
        <v>836</v>
      </c>
      <c r="F44" s="289">
        <f>IF(ISBLANK(F34),"",F34)</f>
        <v>53.99</v>
      </c>
    </row>
    <row r="45" spans="1:16" x14ac:dyDescent="0.25">
      <c r="A45" s="220" t="s">
        <v>825</v>
      </c>
      <c r="B45" s="305">
        <f>C35/SUM(C34:C39)*100</f>
        <v>27.833876221498372</v>
      </c>
      <c r="C45" s="302">
        <f>B35/SUM(B34:B39)*100</f>
        <v>27.020585048754064</v>
      </c>
      <c r="E45" s="286" t="s">
        <v>837</v>
      </c>
      <c r="F45" s="290">
        <f t="shared" ref="F45:F48" si="2">IF(ISBLANK(F35),"",F35)</f>
        <v>37.64</v>
      </c>
    </row>
    <row r="46" spans="1:16" x14ac:dyDescent="0.25">
      <c r="A46" s="220" t="s">
        <v>826</v>
      </c>
      <c r="B46" s="305">
        <f>C36/SUM(C34:C39)*100</f>
        <v>17.100977198697066</v>
      </c>
      <c r="C46" s="302">
        <f>B36/SUM(B34:B39)*100</f>
        <v>19.198266522210183</v>
      </c>
      <c r="E46" s="286" t="s">
        <v>838</v>
      </c>
      <c r="F46" s="290">
        <f t="shared" si="2"/>
        <v>6.42</v>
      </c>
    </row>
    <row r="47" spans="1:16" x14ac:dyDescent="0.25">
      <c r="A47" s="220" t="s">
        <v>827</v>
      </c>
      <c r="B47" s="305">
        <f>C37/SUM(C34:C39)*100</f>
        <v>16.172638436482085</v>
      </c>
      <c r="C47" s="302">
        <f>B37/SUM(B34:B39)*100</f>
        <v>15.882990249187431</v>
      </c>
      <c r="E47" s="286" t="s">
        <v>839</v>
      </c>
      <c r="F47" s="290">
        <f t="shared" si="2"/>
        <v>1.42</v>
      </c>
    </row>
    <row r="48" spans="1:16" x14ac:dyDescent="0.25">
      <c r="A48" s="220" t="s">
        <v>828</v>
      </c>
      <c r="B48" s="305">
        <f>C38/SUM(C34:C39)*100</f>
        <v>8.2573289902280127</v>
      </c>
      <c r="C48" s="302">
        <f>B38/SUM(B34:B39)*100</f>
        <v>5.2437703141928491</v>
      </c>
      <c r="E48" s="219" t="s">
        <v>840</v>
      </c>
      <c r="F48" s="291">
        <f t="shared" si="2"/>
        <v>0.53</v>
      </c>
    </row>
    <row r="49" spans="1:3" x14ac:dyDescent="0.25">
      <c r="A49" s="221" t="s">
        <v>829</v>
      </c>
      <c r="B49" s="306">
        <f>C39/SUM(C34:C39)*100</f>
        <v>6.6612377850162874</v>
      </c>
      <c r="C49" s="303">
        <f>B39/SUM(B34:B39)*100</f>
        <v>4.0303358613217766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23.973941368078176</v>
      </c>
      <c r="C53" s="301">
        <f>C44</f>
        <v>28.624052004333695</v>
      </c>
    </row>
    <row r="54" spans="1:3" x14ac:dyDescent="0.25">
      <c r="A54" s="220" t="s">
        <v>831</v>
      </c>
      <c r="B54" s="305">
        <f t="shared" ref="B54:C54" si="3">B45</f>
        <v>27.833876221498372</v>
      </c>
      <c r="C54" s="302">
        <f t="shared" si="3"/>
        <v>27.020585048754064</v>
      </c>
    </row>
    <row r="55" spans="1:3" x14ac:dyDescent="0.25">
      <c r="A55" s="307" t="s">
        <v>832</v>
      </c>
      <c r="B55" s="305">
        <f t="shared" ref="B55:C55" si="4">B46</f>
        <v>17.100977198697066</v>
      </c>
      <c r="C55" s="302">
        <f t="shared" si="4"/>
        <v>19.198266522210183</v>
      </c>
    </row>
    <row r="56" spans="1:3" x14ac:dyDescent="0.25">
      <c r="A56" s="220" t="s">
        <v>833</v>
      </c>
      <c r="B56" s="305">
        <f t="shared" ref="B56:C56" si="5">B47</f>
        <v>16.172638436482085</v>
      </c>
      <c r="C56" s="302">
        <f t="shared" si="5"/>
        <v>15.882990249187431</v>
      </c>
    </row>
    <row r="57" spans="1:3" x14ac:dyDescent="0.25">
      <c r="A57" s="220" t="s">
        <v>834</v>
      </c>
      <c r="B57" s="305">
        <f t="shared" ref="B57:C57" si="6">B48</f>
        <v>8.2573289902280127</v>
      </c>
      <c r="C57" s="302">
        <f t="shared" si="6"/>
        <v>5.2437703141928491</v>
      </c>
    </row>
    <row r="58" spans="1:3" x14ac:dyDescent="0.25">
      <c r="A58" s="308" t="s">
        <v>835</v>
      </c>
      <c r="B58" s="306">
        <f t="shared" ref="B58:C58" si="7">B49</f>
        <v>6.6612377850162874</v>
      </c>
      <c r="C58" s="303">
        <f t="shared" si="7"/>
        <v>4.0303358613217766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2024-04-25T07:02:10Z</dcterms:modified>
</cp:coreProperties>
</file>